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15576" windowHeight="9900" tabRatio="935"/>
  </bookViews>
  <sheets>
    <sheet name="4060" sheetId="27" r:id="rId1"/>
  </sheets>
  <calcPr calcId="125725"/>
</workbook>
</file>

<file path=xl/calcChain.xml><?xml version="1.0" encoding="utf-8"?>
<calcChain xmlns="http://schemas.openxmlformats.org/spreadsheetml/2006/main">
  <c r="E104" i="27"/>
  <c r="H104" l="1"/>
  <c r="G104"/>
  <c r="F104"/>
  <c r="G103"/>
  <c r="E103"/>
  <c r="D103"/>
  <c r="H66"/>
  <c r="F66"/>
  <c r="H65"/>
  <c r="G65"/>
  <c r="F65"/>
  <c r="H64"/>
  <c r="G64"/>
  <c r="E66"/>
  <c r="C66"/>
  <c r="D65"/>
  <c r="E65"/>
  <c r="C65"/>
  <c r="E64"/>
  <c r="D64"/>
  <c r="J101" l="1"/>
  <c r="H105"/>
  <c r="F105"/>
  <c r="I107"/>
  <c r="J100"/>
  <c r="I96"/>
  <c r="C89"/>
  <c r="G78"/>
  <c r="F78"/>
  <c r="D78"/>
  <c r="C78"/>
  <c r="K65"/>
  <c r="K66"/>
  <c r="I64"/>
  <c r="I66"/>
  <c r="J66"/>
  <c r="D30"/>
  <c r="J103" l="1"/>
  <c r="C30"/>
  <c r="G16"/>
  <c r="F16"/>
  <c r="D16"/>
  <c r="C16"/>
  <c r="E20"/>
  <c r="H20"/>
  <c r="I20"/>
  <c r="J20"/>
  <c r="K20"/>
  <c r="E89"/>
  <c r="H96"/>
  <c r="H97"/>
  <c r="H98"/>
  <c r="H95"/>
  <c r="E96"/>
  <c r="E97"/>
  <c r="K97" s="1"/>
  <c r="E98"/>
  <c r="E95"/>
  <c r="K95" s="1"/>
  <c r="H87"/>
  <c r="H88"/>
  <c r="K88" s="1"/>
  <c r="H89"/>
  <c r="H90"/>
  <c r="H91"/>
  <c r="H92"/>
  <c r="H86"/>
  <c r="E87"/>
  <c r="K87" s="1"/>
  <c r="E88"/>
  <c r="E90"/>
  <c r="E91"/>
  <c r="E92"/>
  <c r="E86"/>
  <c r="I97"/>
  <c r="I98"/>
  <c r="J99"/>
  <c r="I95"/>
  <c r="I86"/>
  <c r="I87"/>
  <c r="I88"/>
  <c r="I90"/>
  <c r="I91"/>
  <c r="I92"/>
  <c r="I93"/>
  <c r="J82"/>
  <c r="I82"/>
  <c r="H82"/>
  <c r="E82"/>
  <c r="J78"/>
  <c r="K96" l="1"/>
  <c r="K89"/>
  <c r="K82"/>
  <c r="K98"/>
  <c r="K86"/>
  <c r="K91"/>
  <c r="I89"/>
  <c r="K90"/>
  <c r="J69"/>
  <c r="I69"/>
  <c r="H69"/>
  <c r="E69"/>
  <c r="E56"/>
  <c r="H56"/>
  <c r="I56"/>
  <c r="J56"/>
  <c r="E57"/>
  <c r="H57"/>
  <c r="I57"/>
  <c r="J57"/>
  <c r="E58"/>
  <c r="H58"/>
  <c r="I58"/>
  <c r="J58"/>
  <c r="E59"/>
  <c r="H59"/>
  <c r="I59"/>
  <c r="J59"/>
  <c r="E60"/>
  <c r="H60"/>
  <c r="I60"/>
  <c r="J60"/>
  <c r="E61"/>
  <c r="H61"/>
  <c r="I61"/>
  <c r="J61"/>
  <c r="J55"/>
  <c r="I55"/>
  <c r="H55"/>
  <c r="E55"/>
  <c r="H48"/>
  <c r="E48"/>
  <c r="E46"/>
  <c r="H46"/>
  <c r="K46" s="1"/>
  <c r="I46"/>
  <c r="J46"/>
  <c r="E47"/>
  <c r="H47"/>
  <c r="I47"/>
  <c r="J47"/>
  <c r="J48"/>
  <c r="E49"/>
  <c r="H49"/>
  <c r="I49"/>
  <c r="J49"/>
  <c r="E50"/>
  <c r="H50"/>
  <c r="I50"/>
  <c r="J50"/>
  <c r="E51"/>
  <c r="H51"/>
  <c r="I51"/>
  <c r="J51"/>
  <c r="K51"/>
  <c r="E52"/>
  <c r="H52"/>
  <c r="I52"/>
  <c r="J52"/>
  <c r="H45"/>
  <c r="E45"/>
  <c r="J45"/>
  <c r="I45"/>
  <c r="C28"/>
  <c r="E31"/>
  <c r="E32"/>
  <c r="E33"/>
  <c r="D23"/>
  <c r="D35"/>
  <c r="J19"/>
  <c r="I19"/>
  <c r="H19"/>
  <c r="E19"/>
  <c r="J16"/>
  <c r="I16"/>
  <c r="K59" l="1"/>
  <c r="K49"/>
  <c r="K57"/>
  <c r="K69"/>
  <c r="K61"/>
  <c r="K50"/>
  <c r="E30"/>
  <c r="K52"/>
  <c r="K47"/>
  <c r="K56"/>
  <c r="K19"/>
  <c r="D28"/>
  <c r="K60"/>
  <c r="K58"/>
  <c r="K55"/>
  <c r="I48"/>
  <c r="K48"/>
  <c r="K45"/>
  <c r="K64" l="1"/>
  <c r="E78"/>
  <c r="F127"/>
  <c r="F125"/>
  <c r="F121"/>
  <c r="F117"/>
  <c r="F116"/>
  <c r="F115"/>
  <c r="H107"/>
  <c r="E107"/>
  <c r="I104"/>
  <c r="H103"/>
  <c r="H101"/>
  <c r="K101" s="1"/>
  <c r="E101"/>
  <c r="H100"/>
  <c r="K100" s="1"/>
  <c r="E100"/>
  <c r="H99"/>
  <c r="E99"/>
  <c r="H93"/>
  <c r="E93"/>
  <c r="K92"/>
  <c r="J65"/>
  <c r="I65"/>
  <c r="J64"/>
  <c r="H16"/>
  <c r="E16"/>
  <c r="K107" l="1"/>
  <c r="K104"/>
  <c r="K103"/>
  <c r="K99"/>
  <c r="K93"/>
  <c r="K16"/>
  <c r="E28"/>
  <c r="H78"/>
  <c r="K78" s="1"/>
  <c r="I78"/>
</calcChain>
</file>

<file path=xl/sharedStrings.xml><?xml version="1.0" encoding="utf-8"?>
<sst xmlns="http://schemas.openxmlformats.org/spreadsheetml/2006/main" count="266" uniqueCount="167">
  <si>
    <r>
      <rPr>
        <sz val="12"/>
        <rFont val="Times New Roman"/>
        <family val="1"/>
        <charset val="204"/>
      </rPr>
      <t>№ з/п</t>
    </r>
  </si>
  <si>
    <r>
      <rPr>
        <sz val="12"/>
        <rFont val="Times New Roman"/>
        <family val="1"/>
        <charset val="204"/>
      </rPr>
      <t>Показники</t>
    </r>
  </si>
  <si>
    <r>
      <rPr>
        <sz val="12"/>
        <rFont val="Times New Roman"/>
        <family val="1"/>
        <charset val="204"/>
      </rPr>
      <t>План з урахуванням змін</t>
    </r>
  </si>
  <si>
    <r>
      <rPr>
        <sz val="12"/>
        <rFont val="Times New Roman"/>
        <family val="1"/>
        <charset val="204"/>
      </rPr>
      <t>Виконано</t>
    </r>
  </si>
  <si>
    <r>
      <rPr>
        <sz val="12"/>
        <rFont val="Times New Roman"/>
        <family val="1"/>
        <charset val="204"/>
      </rPr>
      <t>Відхилення</t>
    </r>
  </si>
  <si>
    <r>
      <rPr>
        <sz val="11"/>
        <rFont val="Times New Roman"/>
        <family val="1"/>
        <charset val="204"/>
      </rPr>
      <t>1</t>
    </r>
  </si>
  <si>
    <r>
      <rPr>
        <sz val="12"/>
        <rFont val="Times New Roman"/>
        <family val="1"/>
        <charset val="204"/>
      </rPr>
      <t>В т.ч.</t>
    </r>
  </si>
  <si>
    <r>
      <rPr>
        <sz val="11"/>
        <rFont val="Times New Roman"/>
        <family val="1"/>
        <charset val="204"/>
      </rPr>
      <t>№ з/п</t>
    </r>
  </si>
  <si>
    <r>
      <rPr>
        <sz val="11"/>
        <rFont val="Times New Roman"/>
        <family val="1"/>
        <charset val="204"/>
      </rPr>
      <t>Показники</t>
    </r>
  </si>
  <si>
    <r>
      <rPr>
        <sz val="11"/>
        <rFont val="Times New Roman"/>
        <family val="1"/>
        <charset val="204"/>
      </rPr>
      <t>Відхилення</t>
    </r>
  </si>
  <si>
    <r>
      <rPr>
        <sz val="11"/>
        <rFont val="Times New Roman"/>
        <family val="1"/>
        <charset val="204"/>
      </rPr>
      <t>Залишок на початок року</t>
    </r>
  </si>
  <si>
    <r>
      <rPr>
        <sz val="11"/>
        <rFont val="Times New Roman"/>
        <family val="1"/>
        <charset val="204"/>
      </rPr>
      <t>х</t>
    </r>
  </si>
  <si>
    <r>
      <rPr>
        <sz val="11"/>
        <rFont val="Times New Roman"/>
        <family val="1"/>
        <charset val="204"/>
      </rPr>
      <t>В т.ч.</t>
    </r>
  </si>
  <si>
    <r>
      <rPr>
        <sz val="11"/>
        <rFont val="Times New Roman"/>
        <family val="1"/>
        <charset val="204"/>
      </rPr>
      <t>1.1</t>
    </r>
  </si>
  <si>
    <r>
      <rPr>
        <sz val="11"/>
        <rFont val="Times New Roman"/>
        <family val="1"/>
        <charset val="204"/>
      </rPr>
      <t>Власних надходжень</t>
    </r>
  </si>
  <si>
    <r>
      <rPr>
        <sz val="11"/>
        <rFont val="Times New Roman"/>
        <family val="1"/>
        <charset val="204"/>
      </rPr>
      <t>1.2</t>
    </r>
  </si>
  <si>
    <r>
      <rPr>
        <sz val="11"/>
        <rFont val="Times New Roman"/>
        <family val="1"/>
        <charset val="204"/>
      </rPr>
      <t>Інших надходжень</t>
    </r>
  </si>
  <si>
    <r>
      <rPr>
        <sz val="11"/>
        <rFont val="Times New Roman"/>
        <family val="1"/>
        <charset val="204"/>
      </rPr>
      <t>2</t>
    </r>
  </si>
  <si>
    <r>
      <rPr>
        <sz val="11"/>
        <rFont val="Times New Roman"/>
        <family val="1"/>
        <charset val="204"/>
      </rPr>
      <t>Надходження</t>
    </r>
  </si>
  <si>
    <r>
      <rPr>
        <sz val="11"/>
        <rFont val="Times New Roman"/>
        <family val="1"/>
        <charset val="204"/>
      </rPr>
      <t>2.1</t>
    </r>
  </si>
  <si>
    <r>
      <rPr>
        <sz val="11"/>
        <rFont val="Times New Roman"/>
        <family val="1"/>
        <charset val="204"/>
      </rPr>
      <t>2.2</t>
    </r>
  </si>
  <si>
    <r>
      <rPr>
        <sz val="11"/>
        <rFont val="Times New Roman"/>
        <family val="1"/>
        <charset val="204"/>
      </rPr>
      <t>Надходження позик</t>
    </r>
  </si>
  <si>
    <r>
      <rPr>
        <sz val="11"/>
        <rFont val="Times New Roman"/>
        <family val="1"/>
        <charset val="204"/>
      </rPr>
      <t>2.3</t>
    </r>
  </si>
  <si>
    <r>
      <rPr>
        <sz val="11"/>
        <rFont val="Times New Roman"/>
        <family val="1"/>
        <charset val="204"/>
      </rPr>
      <t>Повернення кредитів</t>
    </r>
  </si>
  <si>
    <r>
      <rPr>
        <sz val="11"/>
        <rFont val="Times New Roman"/>
        <family val="1"/>
        <charset val="204"/>
      </rPr>
      <t>2.4</t>
    </r>
  </si>
  <si>
    <r>
      <rPr>
        <sz val="11"/>
        <rFont val="Times New Roman"/>
        <family val="1"/>
        <charset val="204"/>
      </rPr>
      <t>Інші надходження</t>
    </r>
  </si>
  <si>
    <r>
      <rPr>
        <sz val="11"/>
        <rFont val="Times New Roman"/>
        <family val="1"/>
        <charset val="204"/>
      </rPr>
      <t>3</t>
    </r>
  </si>
  <si>
    <r>
      <rPr>
        <sz val="11"/>
        <rFont val="Times New Roman"/>
        <family val="1"/>
        <charset val="204"/>
      </rPr>
      <t>Залишок на кінець року</t>
    </r>
  </si>
  <si>
    <r>
      <rPr>
        <sz val="11"/>
        <rFont val="Times New Roman"/>
        <family val="1"/>
        <charset val="204"/>
      </rPr>
      <t>3.1</t>
    </r>
  </si>
  <si>
    <r>
      <rPr>
        <sz val="11"/>
        <rFont val="Times New Roman"/>
        <family val="1"/>
        <charset val="204"/>
      </rPr>
      <t>3.2</t>
    </r>
  </si>
  <si>
    <r>
      <rPr>
        <sz val="11"/>
        <rFont val="Times New Roman"/>
        <family val="1"/>
        <charset val="204"/>
      </rPr>
      <t>Затверджено паспортом бюджетної програми на звітний період</t>
    </r>
  </si>
  <si>
    <r>
      <rPr>
        <sz val="11"/>
        <rFont val="Times New Roman"/>
        <family val="1"/>
        <charset val="204"/>
      </rPr>
      <t>Виконано за звітний період (касові видатки/надані кредити)</t>
    </r>
  </si>
  <si>
    <r>
      <rPr>
        <sz val="11"/>
        <rFont val="Times New Roman"/>
        <family val="1"/>
        <charset val="204"/>
      </rPr>
      <t>7</t>
    </r>
  </si>
  <si>
    <r>
      <rPr>
        <sz val="11"/>
        <rFont val="Times New Roman"/>
        <family val="1"/>
        <charset val="204"/>
      </rPr>
      <t>5</t>
    </r>
  </si>
  <si>
    <r>
      <rPr>
        <sz val="11"/>
        <rFont val="Times New Roman"/>
        <family val="1"/>
        <charset val="204"/>
      </rPr>
      <t>4</t>
    </r>
  </si>
  <si>
    <r>
      <rPr>
        <sz val="11"/>
        <rFont val="Times New Roman"/>
        <family val="1"/>
        <charset val="204"/>
      </rPr>
      <t>Попередній рік</t>
    </r>
  </si>
  <si>
    <r>
      <rPr>
        <sz val="11"/>
        <rFont val="Times New Roman"/>
        <family val="1"/>
        <charset val="204"/>
      </rPr>
      <t>Звітний рік</t>
    </r>
  </si>
  <si>
    <r>
      <rPr>
        <sz val="11"/>
        <rFont val="Times New Roman"/>
        <family val="1"/>
        <charset val="204"/>
      </rPr>
      <t>Видатки (надані кредити)</t>
    </r>
  </si>
  <si>
    <r>
      <rPr>
        <sz val="11"/>
        <rFont val="Times New Roman"/>
        <family val="1"/>
        <charset val="204"/>
      </rPr>
      <t>Код</t>
    </r>
  </si>
  <si>
    <r>
      <rPr>
        <sz val="11"/>
        <rFont val="Times New Roman"/>
        <family val="1"/>
        <charset val="204"/>
      </rPr>
      <t>6=5-4</t>
    </r>
  </si>
  <si>
    <r>
      <rPr>
        <sz val="11"/>
        <rFont val="Times New Roman"/>
        <family val="1"/>
        <charset val="204"/>
      </rPr>
      <t>8=3-7</t>
    </r>
  </si>
  <si>
    <r>
      <rPr>
        <sz val="11"/>
        <rFont val="Times New Roman"/>
        <family val="1"/>
        <charset val="204"/>
      </rPr>
      <t>1.</t>
    </r>
  </si>
  <si>
    <r>
      <rPr>
        <sz val="11"/>
        <rFont val="Times New Roman"/>
        <family val="1"/>
        <charset val="204"/>
      </rPr>
      <t>Надходження, всього:</t>
    </r>
  </si>
  <si>
    <r>
      <rPr>
        <sz val="11"/>
        <rFont val="Times New Roman"/>
        <family val="1"/>
        <charset val="204"/>
      </rPr>
      <t>Бюджет розвитку за джерелами</t>
    </r>
  </si>
  <si>
    <r>
      <rPr>
        <sz val="11"/>
        <rFont val="Times New Roman"/>
        <family val="1"/>
        <charset val="204"/>
      </rPr>
      <t>Надходження із аг. фонду бюджету до спецфонду (бюджету розвитку)</t>
    </r>
  </si>
  <si>
    <r>
      <rPr>
        <sz val="11"/>
        <rFont val="Times New Roman"/>
        <family val="1"/>
        <charset val="204"/>
      </rPr>
      <t>Запозичення до бюджету</t>
    </r>
  </si>
  <si>
    <r>
      <rPr>
        <sz val="11"/>
        <rFont val="Times New Roman"/>
        <family val="1"/>
        <charset val="204"/>
      </rPr>
      <t>Інші джерела</t>
    </r>
  </si>
  <si>
    <r>
      <rPr>
        <sz val="11"/>
        <rFont val="Times New Roman"/>
        <family val="1"/>
        <charset val="204"/>
      </rPr>
      <t>Видатки бюджету розвитку всього:</t>
    </r>
  </si>
  <si>
    <r>
      <rPr>
        <sz val="11"/>
        <rFont val="Times New Roman"/>
        <family val="1"/>
        <charset val="204"/>
      </rPr>
      <t>Пояснення щодо причин відхилення фактичних надходжень від касових видатків</t>
    </r>
  </si>
  <si>
    <r>
      <rPr>
        <sz val="11"/>
        <rFont val="Times New Roman"/>
        <family val="1"/>
        <charset val="204"/>
      </rPr>
      <t>Всього за інцест.проектами</t>
    </r>
  </si>
  <si>
    <r>
      <rPr>
        <sz val="11"/>
        <rFont val="Times New Roman"/>
        <family val="1"/>
        <charset val="204"/>
      </rPr>
      <t>Інвестиційний проект (програма )1</t>
    </r>
  </si>
  <si>
    <r>
      <rPr>
        <sz val="11"/>
        <rFont val="Times New Roman"/>
        <family val="1"/>
        <charset val="204"/>
      </rPr>
      <t>Пояснення щодо причин відхилення касових видатків на виконання інвестиційного проекту (програми) 1 від планового показника</t>
    </r>
  </si>
  <si>
    <r>
      <rPr>
        <sz val="11"/>
        <rFont val="Times New Roman"/>
        <family val="1"/>
        <charset val="204"/>
      </rPr>
      <t>Напрям спрямування коштів(об’ єкт)2</t>
    </r>
  </si>
  <si>
    <r>
      <rPr>
        <sz val="11"/>
        <rFont val="Times New Roman"/>
        <family val="1"/>
        <charset val="204"/>
      </rPr>
      <t>Кап.видатки з утримання бюджетних установ</t>
    </r>
  </si>
  <si>
    <t xml:space="preserve">Додаток </t>
  </si>
  <si>
    <t>до Методичних рекомендацій щодо здійснення оцінки ефективності бюджетних програм</t>
  </si>
  <si>
    <t>1.</t>
  </si>
  <si>
    <t>(КПКВК МБ)</t>
  </si>
  <si>
    <t>(найменування головного розпорядника)</t>
  </si>
  <si>
    <t>2.</t>
  </si>
  <si>
    <t>(найменування відповідального виконавця)</t>
  </si>
  <si>
    <t>3.</t>
  </si>
  <si>
    <t>(КФКВК)1</t>
  </si>
  <si>
    <t>4.</t>
  </si>
  <si>
    <t>Мета бюджетної програми:</t>
  </si>
  <si>
    <t>5.</t>
  </si>
  <si>
    <t>Оцінка  ефективності бюджетної програми за критеріями:</t>
  </si>
  <si>
    <t>загальний фонд</t>
  </si>
  <si>
    <t>спеціальний фонд</t>
  </si>
  <si>
    <t>разом</t>
  </si>
  <si>
    <t>спеціальн ий фонд</t>
  </si>
  <si>
    <t>загальн ий фонд</t>
  </si>
  <si>
    <t>спеціаль ний фонд</t>
  </si>
  <si>
    <t>1</t>
  </si>
  <si>
    <t>2</t>
  </si>
  <si>
    <t>3</t>
  </si>
  <si>
    <t>4</t>
  </si>
  <si>
    <t>5</t>
  </si>
  <si>
    <t>6</t>
  </si>
  <si>
    <t>7</t>
  </si>
  <si>
    <t>8</t>
  </si>
  <si>
    <t>9</t>
  </si>
  <si>
    <t>План з урахуванням змін</t>
  </si>
  <si>
    <t>Виконано</t>
  </si>
  <si>
    <t>Відхилення</t>
  </si>
  <si>
    <t>5.3. «Виконання результативних показників бюджетної програми за напрямками використання бюджетних коштів»     (тис.грн.)</t>
  </si>
  <si>
    <r>
      <rPr>
        <b/>
        <sz val="11"/>
        <rFont val="Times New Roman"/>
        <family val="1"/>
        <charset val="204"/>
      </rPr>
      <t>1</t>
    </r>
  </si>
  <si>
    <r>
      <rPr>
        <b/>
        <sz val="11"/>
        <rFont val="Times New Roman"/>
        <family val="1"/>
        <charset val="204"/>
      </rPr>
      <t>затрат</t>
    </r>
  </si>
  <si>
    <r>
      <rPr>
        <b/>
        <sz val="11"/>
        <rFont val="Times New Roman"/>
        <family val="1"/>
        <charset val="204"/>
      </rPr>
      <t>2</t>
    </r>
  </si>
  <si>
    <r>
      <rPr>
        <b/>
        <sz val="11"/>
        <rFont val="Times New Roman"/>
        <family val="1"/>
        <charset val="204"/>
      </rPr>
      <t>продукту</t>
    </r>
  </si>
  <si>
    <r>
      <rPr>
        <b/>
        <sz val="11"/>
        <rFont val="Times New Roman"/>
        <family val="1"/>
        <charset val="204"/>
      </rPr>
      <t>3</t>
    </r>
  </si>
  <si>
    <r>
      <rPr>
        <b/>
        <sz val="11"/>
        <rFont val="Times New Roman"/>
        <family val="1"/>
        <charset val="204"/>
      </rPr>
      <t>ефективності</t>
    </r>
  </si>
  <si>
    <t>Напрям використання бюджетних коштів</t>
  </si>
  <si>
    <t>Аналіз бюджетної програми показав, що кошти  використані за призначенням та  спрямовані  на  досягнення  запланованих показників.</t>
  </si>
  <si>
    <t>Відхилення виконання    (у відсотках)</t>
  </si>
  <si>
    <t>Пояснення щодо збільшення (зменшення) обсягів проведених видатків (наданих кредитів) порівняно із аналогічними показниками попереднього року</t>
  </si>
  <si>
    <t>Пояснення щодо динаміки результативних показників за відповідним напрямом використання бюджетних коштів</t>
  </si>
  <si>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 а також щодо змін у структурі напрямів використання коштів</t>
  </si>
  <si>
    <r>
      <rPr>
        <b/>
        <sz val="11"/>
        <rFont val="Times New Roman"/>
        <family val="1"/>
        <charset val="204"/>
      </rPr>
      <t>Напрям використання бюджетних коштів</t>
    </r>
  </si>
  <si>
    <t>Аналіз бюджетної програми показав, що кошти  використані за призначенням та  спрямовані  на  досягнення  запланованих показників звітного періоду.</t>
  </si>
  <si>
    <t>Загальний обсяг фінансування проекту (програми), всього</t>
  </si>
  <si>
    <t>План на звітний період з урахуванням змін</t>
  </si>
  <si>
    <t>Виконано за звітний період</t>
  </si>
  <si>
    <t>Виконано всього</t>
  </si>
  <si>
    <t>Залишок фінансування на майбутні періоди</t>
  </si>
  <si>
    <t xml:space="preserve">б.Узагальнений висновок щодо: </t>
  </si>
  <si>
    <t>Спеціальний фонд</t>
  </si>
  <si>
    <t>Загальн их фонд</t>
  </si>
  <si>
    <t>Загальних фонд</t>
  </si>
  <si>
    <t>Спеціаль ний фонд</t>
  </si>
  <si>
    <t>Видатки (надані кредити)</t>
  </si>
  <si>
    <t>5.5 «Виконання інвестиційних (проектів) програм»:  (тис.грн.)</t>
  </si>
  <si>
    <t>Фактичні результативні показники повністю відповідають напрямкам використання коштів по програмі.</t>
  </si>
  <si>
    <t xml:space="preserve">Пояснення щодо причин відхилення фактичних надходжень від планового показника - </t>
  </si>
  <si>
    <t>Напрям спрямування коштів (об’єкт)1</t>
  </si>
  <si>
    <t>якості</t>
  </si>
  <si>
    <t>Управління культури і туризму Ніжинської міської ради</t>
  </si>
  <si>
    <t>Кількість установ - усього</t>
  </si>
  <si>
    <t>Середнє число окладів (ставок) - усього</t>
  </si>
  <si>
    <t>Середнє число окладів (ставок) керівних працівників</t>
  </si>
  <si>
    <t>Середнє число окладів (ставок) обслуговуючого та технічного персоналу</t>
  </si>
  <si>
    <t>Середнє число окладів (ставок) спеціалістів</t>
  </si>
  <si>
    <t>0828</t>
  </si>
  <si>
    <t>безкоштовно</t>
  </si>
  <si>
    <t>Динаміка збільшення відвідувачів у плановому періоді відповідно до фактичного показника попереднього періоду</t>
  </si>
  <si>
    <t>Забезпечення діяльності палаців i будинків культури, клубів, центрів дозвілля та iнших клубних закладів</t>
  </si>
  <si>
    <t>У тому числі: будинків культури</t>
  </si>
  <si>
    <t>Кількість клубних формувань( творчі колективи, гуртки, клуби за інтересами)</t>
  </si>
  <si>
    <t>Видатки загального фонду на забезпечення діяльності палаців, будинків культури, клубів та інших закладів клубного типу</t>
  </si>
  <si>
    <t>Кількість відвідувачів - усього</t>
  </si>
  <si>
    <t>У тому числі: за реалізованими квитками</t>
  </si>
  <si>
    <t>Кількість заходів, які забезпечують організацію культурного дозвілля населення</t>
  </si>
  <si>
    <t>Плановий обсяг  доходів</t>
  </si>
  <si>
    <t>Плановий обсяг  доходів у тому числі доходи від реалізації квитків</t>
  </si>
  <si>
    <t>Кількість реалізованих квитків</t>
  </si>
  <si>
    <t>Оцінка відповідності фактичних результативних показників проведеним видаткам за напрямком використання бюджетних коштів, спрямованих на досягнення цих показників</t>
  </si>
  <si>
    <t>5.4 « Виконання показників бюджетної програми порівняно із показниками попереднього року»:    (тис. грн.)</t>
  </si>
  <si>
    <t xml:space="preserve">Пояснення щодо причин відхилення касових видатків від планового показника </t>
  </si>
  <si>
    <r>
      <t xml:space="preserve">Пояснення щодо розбіжностей між фактичними та плановими результативними показниками: </t>
    </r>
    <r>
      <rPr>
        <i/>
        <sz val="11"/>
        <rFont val="Times New Roman"/>
        <family val="1"/>
        <charset val="204"/>
      </rPr>
      <t>Позитивна динаміка пояснюється значним збільшенням фактичної кількості осіб, які відвідали заходи</t>
    </r>
  </si>
  <si>
    <t>Оцінка ефективності бюджетної програми за 2019 рік</t>
  </si>
  <si>
    <t>Надання послуг з організації культурного дозвілля населення.</t>
  </si>
  <si>
    <t>5.1 «Виконання бюджетної програми за напрямами використання бюджетних коштів»:                               (тис. грн.)</t>
  </si>
  <si>
    <t>Забезпечення діяльності Будинку культури</t>
  </si>
  <si>
    <t>Погашення кредиторської заборгованості за минулі роки</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</si>
  <si>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color rgb="FF0070C0"/>
        <rFont val="Times New Roman"/>
        <family val="1"/>
        <charset val="204"/>
      </rPr>
      <t xml:space="preserve"> Економне  використання  коштів по поточних видатках установи (залишок плану  4.7 тис.грн.). Перевиконання плану по власних надходженнях з врахуванням залишків минулих періодівта надходжень від спонсорів, у вигляді подарунків.</t>
    </r>
  </si>
  <si>
    <r>
      <t>Пояснення щодо розбіжностей між фактичними та плановими результативними показниками:</t>
    </r>
    <r>
      <rPr>
        <i/>
        <sz val="11"/>
        <rFont val="Times New Roman"/>
        <family val="1"/>
        <charset val="204"/>
      </rPr>
      <t xml:space="preserve"> наявні вакантні посади та залишок плану за рахунок економії по енергоносіям</t>
    </r>
  </si>
  <si>
    <r>
      <t xml:space="preserve">Пояснення щодо розбіжностей між фактичними та плановими результативними показниками: </t>
    </r>
    <r>
      <rPr>
        <i/>
        <sz val="11"/>
        <rFont val="Times New Roman"/>
        <family val="1"/>
        <charset val="204"/>
      </rPr>
      <t>Збільшення доходів від реалізації квитків, що збільшило розмір середньої вартості квитка. Збільшення кількості відвідувачів зменшило розмір середніх витрат на одного відвідувача. Збільшення кількості  заходів вплинуло на рівень витрат загального фонду на проведення одного заходу.</t>
    </r>
  </si>
  <si>
    <t>Зменшення обсягів проведених видатків порівняно із аналогічними показниками попереднього року обумовлено проведенням в минулому році ремонтних робіт та здійсненням видатків по спеціальному фонду (капітальних видатків) за рахунок благодійних внесків.</t>
  </si>
  <si>
    <t>Зменшення обсягів проведених видатків порівняно із аналогічними показниками попереднього року обумовлено проведенням в минулому році ремонтних робіт та здійсненням видатків по спеціальному фонду (капітальних видатків) за рахунок благодійних внесків. Також наявністю в 2018 році більше вакантних посад, ніж в 2019 році</t>
  </si>
  <si>
    <r>
      <t>5.7    «Стан фінансової дисципліни» :</t>
    </r>
    <r>
      <rPr>
        <i/>
        <sz val="11"/>
        <rFont val="Times New Roman"/>
        <family val="1"/>
        <charset val="204"/>
      </rPr>
      <t xml:space="preserve"> </t>
    </r>
    <r>
      <rPr>
        <i/>
        <sz val="11"/>
        <color rgb="FF0070C0"/>
        <rFont val="Times New Roman"/>
        <family val="1"/>
        <charset val="204"/>
      </rPr>
      <t>Станом на 01.01.2020 р. відсутня кредиторська та дебіторська  заборгованість</t>
    </r>
  </si>
  <si>
    <r>
      <rPr>
        <sz val="11"/>
        <rFont val="Times New Roman"/>
        <family val="1"/>
        <charset val="204"/>
      </rPr>
      <t xml:space="preserve">Пояснення причин відхилень фактичних обсягів надходжень від планових - </t>
    </r>
    <r>
      <rPr>
        <i/>
        <sz val="11"/>
        <color rgb="FF0070C0"/>
        <rFont val="Times New Roman"/>
        <family val="1"/>
        <charset val="204"/>
      </rPr>
      <t>нереалізованими витратами, що планувались на зміцнення матеріально-технічної бази БК</t>
    </r>
  </si>
  <si>
    <t>5.2 «Виконання бюджетної програми за джерелами надходжень спеціального фонду»                     (тис грн.)</t>
  </si>
  <si>
    <r>
      <t>Пояснення причин наявності залишку надходжень спеціального фонду, в т.ч. власних надходжень бюджетних установ та інших надходжень , на початок року -</t>
    </r>
    <r>
      <rPr>
        <sz val="11"/>
        <color rgb="FF0070C0"/>
        <rFont val="Times New Roman"/>
        <family val="1"/>
        <charset val="204"/>
      </rPr>
      <t xml:space="preserve"> </t>
    </r>
    <r>
      <rPr>
        <i/>
        <sz val="11"/>
        <color rgb="FF0070C0"/>
        <rFont val="Times New Roman"/>
        <family val="1"/>
        <charset val="204"/>
      </rPr>
      <t>невитрачені кошти від реалізації платних послуг та від оренди приміщень, які планувались для поточних ремонтів</t>
    </r>
  </si>
  <si>
    <r>
      <rPr>
        <b/>
        <sz val="11"/>
        <rFont val="Times New Roman"/>
        <family val="1"/>
        <charset val="204"/>
      </rPr>
      <t xml:space="preserve">Пояснення щодо розбіжностей між фактичними та плановими результативними показниками: </t>
    </r>
    <r>
      <rPr>
        <i/>
        <sz val="11"/>
        <rFont val="Times New Roman"/>
        <family val="1"/>
        <charset val="204"/>
      </rPr>
      <t>Збільшення кількості відвідувачів зумовлено збільшенням проведних заходів переважно для дітей (безкоштовно), що вплинуло на збільшення доходів від реалізації квитків. Перевищення фактичних витрат над плановими зумовлено збільшенням надходжень за платні послуги, отриманими костюмами у вигляді подарунків.</t>
    </r>
  </si>
  <si>
    <t>Середня вартість одного квитка, грн.</t>
  </si>
  <si>
    <t>Середні витрати на одного відвідувача, грн.</t>
  </si>
  <si>
    <t>Середні витрати загального фонду на проведення одного заходу, тис. грн.</t>
  </si>
  <si>
    <t>Середні витрати загального фонду на проведення одного заходу, тис грн.</t>
  </si>
  <si>
    <r>
      <rPr>
        <b/>
        <sz val="11"/>
        <rFont val="Times New Roman"/>
        <family val="1"/>
        <charset val="204"/>
      </rPr>
      <t>актуальності бюджетної програми</t>
    </r>
    <r>
      <rPr>
        <i/>
        <sz val="11"/>
        <rFont val="Times New Roman"/>
        <family val="1"/>
        <charset val="204"/>
      </rPr>
      <t xml:space="preserve"> - </t>
    </r>
    <r>
      <rPr>
        <i/>
        <sz val="11"/>
        <color rgb="FF0070C0"/>
        <rFont val="Times New Roman"/>
        <family val="1"/>
        <charset val="204"/>
      </rPr>
      <t>Забезпечення організації культурного дозвілля населення і зміцнення культурних традицій</t>
    </r>
  </si>
  <si>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 xml:space="preserve"> </t>
    </r>
    <r>
      <rPr>
        <i/>
        <sz val="11"/>
        <color rgb="FF0070C0"/>
        <rFont val="Times New Roman"/>
        <family val="1"/>
        <charset val="204"/>
      </rPr>
      <t xml:space="preserve">Основні завдання, покладені на міській Будинок культури, виконані в повному обсязі. Виділені бюджетні асигнування у 2019 році надали можливість забезпечити реалізацію основних функцій та завдань, покладених на БК, а також здійснювалась оплата всіх обов'язкових платежів за комунальні послуги і енергоносії, здійснено поточні видатки для придбання необхідних товарів та послуг, придбання яких було закладено у кошторисі установи, забезпечено своєчасну виплату заробітної плати. </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</si>
  <si>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t>
    </r>
    <r>
      <rPr>
        <i/>
        <sz val="11"/>
        <color rgb="FF0070C0"/>
        <rFont val="Times New Roman"/>
        <family val="1"/>
        <charset val="204"/>
      </rPr>
      <t>на базі БК організовано 21 клубне формування, впродовж 2019 року проведено 236 заходів, який відвідали 64900 громадян міста.</t>
    </r>
  </si>
  <si>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color rgb="FF0070C0"/>
        <rFont val="Times New Roman"/>
        <family val="1"/>
        <charset val="204"/>
      </rPr>
      <t>Програма потребує постійної реалізації в наступних роках, а також збільшення видатків з метою проведення модернізації та оновлення матеріально-технічної бази БК.</t>
    </r>
  </si>
  <si>
    <t xml:space="preserve">Головний бухгалтер  управління культури і туризму </t>
  </si>
  <si>
    <t xml:space="preserve">О.О.Сушко </t>
  </si>
  <si>
    <t>-</t>
  </si>
  <si>
    <t>Кількість вакантних посад зменшилась. Видатки зменшились за рахунок зменшення витрат на товари і послуги (ремонтні роботи на проводилися). Кількість відвідувачів зросла, що вплинуло на збільшення середньої вартості квитка та розміру власних надходжень. У 2018 році надійшли значні кошти від благодійних внесків, що вплинуло на рівень витрат по спеціальному фонду.</t>
  </si>
  <si>
    <r>
      <t xml:space="preserve">5.6    «Наявність фінансових порушень за результатами контрольних заходів»: </t>
    </r>
    <r>
      <rPr>
        <i/>
        <sz val="11"/>
        <rFont val="Times New Roman"/>
        <family val="1"/>
        <charset val="204"/>
      </rPr>
      <t>Фінансових порушень не виявлено.</t>
    </r>
  </si>
</sst>
</file>

<file path=xl/styles.xml><?xml version="1.0" encoding="utf-8"?>
<styleSheet xmlns="http://schemas.openxmlformats.org/spreadsheetml/2006/main">
  <numFmts count="4">
    <numFmt numFmtId="164" formatCode="_-* #,##0.00\ _₽_-;\-* #,##0.00\ _₽_-;_-* &quot;-&quot;??\ _₽_-;_-@_-"/>
    <numFmt numFmtId="165" formatCode="0.0"/>
    <numFmt numFmtId="166" formatCode="#,##0.0_ ;\-#,##0.0\ "/>
    <numFmt numFmtId="167" formatCode="#,##0.0"/>
  </numFmts>
  <fonts count="25">
    <font>
      <sz val="10"/>
      <name val="Arial"/>
    </font>
    <font>
      <sz val="10"/>
      <name val="Arial"/>
      <family val="2"/>
      <charset val="204"/>
    </font>
    <font>
      <sz val="9"/>
      <name val="Times New Roman"/>
      <family val="1"/>
      <charset val="204"/>
    </font>
    <font>
      <sz val="14"/>
      <name val="Times New Roman"/>
      <family val="1"/>
      <charset val="204"/>
    </font>
    <font>
      <sz val="12"/>
      <name val="Times New Roman"/>
      <family val="1"/>
      <charset val="204"/>
    </font>
    <font>
      <sz val="11"/>
      <name val="Times New Roman"/>
      <family val="1"/>
      <charset val="204"/>
    </font>
    <font>
      <sz val="8"/>
      <name val="Times New Roman"/>
      <family val="1"/>
      <charset val="204"/>
    </font>
    <font>
      <sz val="10"/>
      <name val="Times New Roman"/>
      <family val="1"/>
      <charset val="204"/>
    </font>
    <font>
      <sz val="10"/>
      <name val="Arial"/>
      <family val="2"/>
      <charset val="204"/>
    </font>
    <font>
      <b/>
      <sz val="14"/>
      <name val="Times New Roman"/>
      <family val="1"/>
      <charset val="204"/>
    </font>
    <font>
      <b/>
      <sz val="12"/>
      <name val="Times New Roman"/>
      <family val="1"/>
      <charset val="204"/>
    </font>
    <font>
      <i/>
      <sz val="12"/>
      <color rgb="FF0070C0"/>
      <name val="Times New Roman"/>
      <family val="1"/>
      <charset val="204"/>
    </font>
    <font>
      <sz val="10"/>
      <color rgb="FF0070C0"/>
      <name val="Times New Roman"/>
      <family val="1"/>
      <charset val="204"/>
    </font>
    <font>
      <b/>
      <sz val="10"/>
      <name val="Times New Roman"/>
      <family val="1"/>
      <charset val="204"/>
    </font>
    <font>
      <b/>
      <sz val="11"/>
      <name val="Times New Roman"/>
      <family val="1"/>
      <charset val="204"/>
    </font>
    <font>
      <i/>
      <sz val="11"/>
      <name val="Times New Roman"/>
      <family val="1"/>
      <charset val="204"/>
    </font>
    <font>
      <i/>
      <sz val="10"/>
      <name val="Times New Roman"/>
      <family val="1"/>
      <charset val="204"/>
    </font>
    <font>
      <b/>
      <sz val="13"/>
      <name val="Times New Roman"/>
      <family val="1"/>
      <charset val="204"/>
    </font>
    <font>
      <i/>
      <sz val="10"/>
      <color rgb="FF0070C0"/>
      <name val="Times New Roman"/>
      <family val="1"/>
      <charset val="204"/>
    </font>
    <font>
      <sz val="11"/>
      <color rgb="FF0070C0"/>
      <name val="Times New Roman"/>
      <family val="1"/>
      <charset val="204"/>
    </font>
    <font>
      <i/>
      <sz val="11"/>
      <color rgb="FF0070C0"/>
      <name val="Times New Roman"/>
      <family val="1"/>
      <charset val="204"/>
    </font>
    <font>
      <b/>
      <sz val="8"/>
      <name val="Times New Roman"/>
      <family val="1"/>
      <charset val="204"/>
    </font>
    <font>
      <b/>
      <sz val="16"/>
      <name val="Times New Roman"/>
      <family val="1"/>
      <charset val="204"/>
    </font>
    <font>
      <sz val="12"/>
      <color rgb="FF0070C0"/>
      <name val="Times New Roman"/>
      <family val="1"/>
      <charset val="204"/>
    </font>
    <font>
      <sz val="12"/>
      <color theme="4" tint="-0.249977111117893"/>
      <name val="Times New Roman"/>
      <family val="1"/>
      <charset val="204"/>
    </font>
  </fonts>
  <fills count="2">
    <fill>
      <patternFill patternType="none"/>
    </fill>
    <fill>
      <patternFill patternType="gray125"/>
    </fill>
  </fills>
  <borders count="15">
    <border>
      <left/>
      <right/>
      <top/>
      <bottom/>
      <diagonal/>
    </border>
    <border>
      <left/>
      <right/>
      <top/>
      <bottom/>
      <diagonal/>
    </border>
    <border>
      <left/>
      <right/>
      <top/>
      <bottom/>
      <diagonal/>
    </border>
    <border>
      <left/>
      <right/>
      <top/>
      <bottom/>
      <diagonal/>
    </border>
    <border>
      <left style="medium">
        <color auto="1"/>
      </left>
      <right/>
      <top/>
      <bottom style="medium">
        <color auto="1"/>
      </bottom>
      <diagonal/>
    </border>
    <border>
      <left/>
      <right/>
      <top/>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3">
    <xf numFmtId="0" fontId="0" fillId="0" borderId="0"/>
    <xf numFmtId="0" fontId="1" fillId="0" borderId="5"/>
    <xf numFmtId="164" fontId="8" fillId="0" borderId="0" applyFont="0" applyFill="0" applyBorder="0" applyAlignment="0" applyProtection="0"/>
  </cellStyleXfs>
  <cellXfs count="92">
    <xf numFmtId="0" fontId="0" fillId="0" borderId="0" xfId="0"/>
    <xf numFmtId="0" fontId="3" fillId="0" borderId="0" xfId="0" applyFont="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2" fillId="0" borderId="8" xfId="0" applyFont="1" applyBorder="1" applyAlignment="1">
      <alignment horizontal="center" vertical="center" wrapText="1"/>
    </xf>
    <xf numFmtId="0" fontId="13" fillId="0" borderId="0" xfId="0" applyFont="1" applyAlignment="1">
      <alignment horizontal="left" vertical="center" wrapText="1"/>
    </xf>
    <xf numFmtId="0" fontId="7" fillId="0" borderId="8" xfId="0" applyFont="1" applyBorder="1" applyAlignment="1">
      <alignment vertical="center" wrapText="1"/>
    </xf>
    <xf numFmtId="0" fontId="4" fillId="0" borderId="0" xfId="0" applyFont="1" applyAlignment="1">
      <alignment horizontal="left" vertical="center" wrapText="1"/>
    </xf>
    <xf numFmtId="0" fontId="7" fillId="0" borderId="8" xfId="0" applyFont="1" applyBorder="1" applyAlignment="1">
      <alignment horizontal="left" vertical="center" wrapText="1"/>
    </xf>
    <xf numFmtId="0" fontId="7" fillId="0" borderId="8" xfId="0" applyFont="1" applyBorder="1" applyAlignment="1">
      <alignment horizontal="center" vertical="center" wrapText="1"/>
    </xf>
    <xf numFmtId="0" fontId="5" fillId="0" borderId="8" xfId="0" applyFont="1" applyBorder="1" applyAlignment="1">
      <alignment horizontal="center" vertical="center" wrapText="1"/>
    </xf>
    <xf numFmtId="0" fontId="9" fillId="0" borderId="0" xfId="0" applyFont="1" applyAlignment="1">
      <alignment horizontal="center" vertical="center" wrapText="1"/>
    </xf>
    <xf numFmtId="0" fontId="7" fillId="0" borderId="8" xfId="0" applyFont="1" applyFill="1" applyBorder="1" applyAlignment="1">
      <alignment horizontal="left" vertical="center" wrapText="1"/>
    </xf>
    <xf numFmtId="0" fontId="9" fillId="0" borderId="0" xfId="0" applyFont="1" applyAlignment="1">
      <alignment horizontal="center" vertical="center" wrapText="1"/>
    </xf>
    <xf numFmtId="0" fontId="7" fillId="0" borderId="8" xfId="0" applyFont="1" applyBorder="1" applyAlignment="1">
      <alignment horizontal="left" vertical="center" wrapText="1"/>
    </xf>
    <xf numFmtId="49" fontId="9" fillId="0" borderId="0" xfId="0" applyNumberFormat="1" applyFont="1" applyAlignment="1">
      <alignment horizontal="center" vertical="center" wrapText="1"/>
    </xf>
    <xf numFmtId="0" fontId="13" fillId="0" borderId="10" xfId="0" applyFont="1" applyBorder="1" applyAlignment="1">
      <alignment horizontal="left" vertical="center" wrapText="1"/>
    </xf>
    <xf numFmtId="0" fontId="5" fillId="0" borderId="8" xfId="0" applyFont="1" applyBorder="1" applyAlignment="1">
      <alignment horizontal="left" wrapText="1"/>
    </xf>
    <xf numFmtId="0" fontId="13" fillId="0" borderId="12" xfId="0" applyFont="1" applyBorder="1" applyAlignment="1">
      <alignment horizontal="left" vertical="center" wrapText="1"/>
    </xf>
    <xf numFmtId="0" fontId="7" fillId="0" borderId="10" xfId="0" applyFont="1" applyBorder="1" applyAlignment="1">
      <alignment horizontal="left" vertical="center" wrapText="1"/>
    </xf>
    <xf numFmtId="0" fontId="5" fillId="0" borderId="8" xfId="0" applyFont="1" applyBorder="1" applyAlignment="1">
      <alignment wrapText="1"/>
    </xf>
    <xf numFmtId="0" fontId="14" fillId="0" borderId="12" xfId="0" applyFont="1" applyBorder="1" applyAlignment="1">
      <alignment horizontal="left" vertical="center" wrapText="1"/>
    </xf>
    <xf numFmtId="0" fontId="5" fillId="0" borderId="8" xfId="0" applyFont="1" applyBorder="1" applyAlignment="1">
      <alignment horizontal="left" vertical="center" wrapText="1"/>
    </xf>
    <xf numFmtId="0" fontId="13" fillId="0" borderId="8" xfId="0" applyFont="1" applyBorder="1" applyAlignment="1">
      <alignment horizontal="left" vertical="center" wrapText="1"/>
    </xf>
    <xf numFmtId="0" fontId="7" fillId="0" borderId="8" xfId="0" applyFont="1" applyBorder="1" applyAlignment="1">
      <alignment horizontal="left" vertical="center" wrapText="1"/>
    </xf>
    <xf numFmtId="0" fontId="7" fillId="0" borderId="8" xfId="0" applyFont="1" applyBorder="1" applyAlignment="1">
      <alignment horizontal="center" vertical="center" wrapText="1"/>
    </xf>
    <xf numFmtId="0" fontId="5" fillId="0" borderId="8" xfId="0" applyFont="1" applyBorder="1" applyAlignment="1">
      <alignment horizontal="left" vertical="center" wrapText="1"/>
    </xf>
    <xf numFmtId="0" fontId="13" fillId="0" borderId="8" xfId="0" applyFont="1" applyBorder="1" applyAlignment="1">
      <alignment horizontal="center" vertical="center" wrapText="1"/>
    </xf>
    <xf numFmtId="0" fontId="7" fillId="0" borderId="8" xfId="0" applyFont="1" applyBorder="1" applyAlignment="1">
      <alignment horizontal="left" vertical="center" wrapText="1"/>
    </xf>
    <xf numFmtId="0" fontId="7" fillId="0" borderId="8" xfId="0" applyFont="1" applyBorder="1" applyAlignment="1">
      <alignment horizontal="center" vertical="center" wrapText="1"/>
    </xf>
    <xf numFmtId="0" fontId="5" fillId="0" borderId="8" xfId="0" applyFont="1" applyBorder="1" applyAlignment="1">
      <alignment horizontal="left" vertical="center" wrapText="1"/>
    </xf>
    <xf numFmtId="0" fontId="13" fillId="0" borderId="8" xfId="0" applyFont="1" applyBorder="1" applyAlignment="1">
      <alignment horizontal="center" vertical="center" wrapText="1"/>
    </xf>
    <xf numFmtId="0" fontId="7" fillId="0" borderId="11" xfId="0" applyFont="1" applyBorder="1" applyAlignment="1">
      <alignment horizontal="center" vertical="center" wrapText="1"/>
    </xf>
    <xf numFmtId="165" fontId="7" fillId="0" borderId="8" xfId="0" applyNumberFormat="1" applyFont="1" applyBorder="1" applyAlignment="1">
      <alignment horizontal="center" vertical="center" wrapText="1"/>
    </xf>
    <xf numFmtId="165" fontId="13" fillId="0" borderId="8" xfId="0" applyNumberFormat="1" applyFont="1" applyBorder="1" applyAlignment="1">
      <alignment horizontal="center" vertical="center" wrapText="1"/>
    </xf>
    <xf numFmtId="0" fontId="17" fillId="0" borderId="0" xfId="0" applyFont="1" applyAlignment="1">
      <alignment horizontal="center" vertical="center" wrapText="1"/>
    </xf>
    <xf numFmtId="167" fontId="12" fillId="0" borderId="8" xfId="0" applyNumberFormat="1" applyFont="1" applyBorder="1" applyAlignment="1">
      <alignment horizontal="center" vertical="center" wrapText="1"/>
    </xf>
    <xf numFmtId="165" fontId="7" fillId="0" borderId="11" xfId="0" applyNumberFormat="1" applyFont="1" applyBorder="1" applyAlignment="1">
      <alignment horizontal="center" vertical="center" wrapText="1"/>
    </xf>
    <xf numFmtId="0" fontId="5" fillId="0" borderId="5" xfId="0" applyFont="1" applyBorder="1" applyAlignment="1">
      <alignment horizontal="left" vertical="center" wrapText="1"/>
    </xf>
    <xf numFmtId="0" fontId="7" fillId="0" borderId="8" xfId="0" applyFont="1" applyBorder="1" applyAlignment="1">
      <alignment horizontal="center" vertical="center" wrapText="1"/>
    </xf>
    <xf numFmtId="0" fontId="5" fillId="0" borderId="8" xfId="0" applyFont="1" applyBorder="1" applyAlignment="1">
      <alignment horizontal="left" vertical="center" wrapText="1"/>
    </xf>
    <xf numFmtId="0" fontId="6" fillId="0" borderId="0" xfId="0" applyFont="1" applyAlignment="1">
      <alignment horizontal="left" vertical="center" wrapText="1"/>
    </xf>
    <xf numFmtId="0" fontId="21" fillId="0" borderId="0" xfId="0" applyFont="1" applyAlignment="1">
      <alignment horizontal="center" vertical="center" wrapText="1"/>
    </xf>
    <xf numFmtId="0" fontId="9" fillId="0" borderId="14" xfId="0" applyFont="1" applyBorder="1" applyAlignment="1">
      <alignment horizontal="center" vertical="center" wrapText="1"/>
    </xf>
    <xf numFmtId="165" fontId="23" fillId="0" borderId="8" xfId="0" applyNumberFormat="1" applyFont="1" applyBorder="1" applyAlignment="1">
      <alignment horizontal="center" vertical="center" wrapText="1"/>
    </xf>
    <xf numFmtId="167" fontId="23" fillId="0" borderId="8" xfId="0" applyNumberFormat="1" applyFont="1" applyBorder="1" applyAlignment="1">
      <alignment horizontal="center" vertical="center" wrapText="1"/>
    </xf>
    <xf numFmtId="165" fontId="24" fillId="0" borderId="8" xfId="0" applyNumberFormat="1" applyFont="1" applyBorder="1" applyAlignment="1">
      <alignment horizontal="center" vertical="center" wrapText="1"/>
    </xf>
    <xf numFmtId="2" fontId="7" fillId="0" borderId="11" xfId="0" applyNumberFormat="1" applyFont="1" applyBorder="1" applyAlignment="1">
      <alignment horizontal="center" vertical="center" wrapText="1"/>
    </xf>
    <xf numFmtId="2" fontId="7" fillId="0" borderId="8" xfId="0" applyNumberFormat="1" applyFont="1" applyBorder="1" applyAlignment="1">
      <alignment horizontal="center" vertical="center" wrapText="1"/>
    </xf>
    <xf numFmtId="166" fontId="4" fillId="0" borderId="8" xfId="2" applyNumberFormat="1" applyFont="1" applyBorder="1" applyAlignment="1">
      <alignment horizontal="center" vertical="center" wrapText="1"/>
    </xf>
    <xf numFmtId="165" fontId="4" fillId="0" borderId="8" xfId="2" applyNumberFormat="1" applyFont="1" applyBorder="1" applyAlignment="1">
      <alignment horizontal="center" vertical="center" wrapText="1"/>
    </xf>
    <xf numFmtId="0" fontId="4" fillId="0" borderId="14" xfId="0" applyFont="1" applyBorder="1" applyAlignment="1">
      <alignment horizontal="left" vertical="center" wrapText="1"/>
    </xf>
    <xf numFmtId="0" fontId="5" fillId="0" borderId="3" xfId="0" applyFont="1" applyBorder="1" applyAlignment="1">
      <alignment horizontal="left" vertical="center" wrapText="1"/>
    </xf>
    <xf numFmtId="0" fontId="4" fillId="0" borderId="0" xfId="0" applyFont="1" applyAlignment="1">
      <alignment horizontal="left" wrapText="1"/>
    </xf>
    <xf numFmtId="0" fontId="5" fillId="0" borderId="5" xfId="0" applyFont="1" applyBorder="1" applyAlignment="1">
      <alignment horizontal="left" vertical="center" wrapText="1"/>
    </xf>
    <xf numFmtId="0" fontId="7" fillId="0" borderId="3" xfId="0" applyFont="1" applyBorder="1" applyAlignment="1">
      <alignment horizontal="left" vertical="center" wrapText="1"/>
    </xf>
    <xf numFmtId="0" fontId="15" fillId="0" borderId="3" xfId="0" applyFont="1" applyBorder="1" applyAlignment="1">
      <alignment horizontal="left" vertical="center" wrapText="1"/>
    </xf>
    <xf numFmtId="0" fontId="16"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15" fillId="0" borderId="8" xfId="0" applyFont="1" applyBorder="1" applyAlignment="1">
      <alignment horizontal="left" vertical="center" wrapText="1"/>
    </xf>
    <xf numFmtId="0" fontId="14" fillId="0" borderId="8" xfId="0" applyFont="1" applyBorder="1" applyAlignment="1">
      <alignment horizontal="center" vertical="center" wrapText="1"/>
    </xf>
    <xf numFmtId="0" fontId="7" fillId="0" borderId="8" xfId="0" applyFont="1" applyBorder="1" applyAlignment="1">
      <alignment horizontal="center" vertical="center" wrapText="1"/>
    </xf>
    <xf numFmtId="0" fontId="13" fillId="0" borderId="8" xfId="0" applyFont="1" applyBorder="1" applyAlignment="1">
      <alignment horizontal="center" vertical="center" wrapText="1"/>
    </xf>
    <xf numFmtId="0" fontId="18" fillId="0" borderId="5" xfId="0" applyFont="1" applyBorder="1" applyAlignment="1">
      <alignment horizontal="left" vertical="center" wrapText="1"/>
    </xf>
    <xf numFmtId="0" fontId="4" fillId="0" borderId="1" xfId="0" applyFont="1" applyBorder="1" applyAlignment="1">
      <alignment horizontal="left" vertical="center" wrapText="1"/>
    </xf>
    <xf numFmtId="0" fontId="7" fillId="0" borderId="1" xfId="0" applyFont="1" applyBorder="1" applyAlignment="1">
      <alignment horizontal="left" vertical="center" wrapText="1"/>
    </xf>
    <xf numFmtId="0" fontId="5" fillId="0" borderId="8" xfId="0" applyFont="1" applyBorder="1" applyAlignment="1">
      <alignment horizontal="left" vertical="center" wrapText="1"/>
    </xf>
    <xf numFmtId="0" fontId="7" fillId="0" borderId="8" xfId="0" applyFont="1" applyBorder="1" applyAlignment="1">
      <alignment horizontal="left" vertical="center" wrapText="1"/>
    </xf>
    <xf numFmtId="0" fontId="14" fillId="0" borderId="9" xfId="0" applyFont="1" applyBorder="1" applyAlignment="1">
      <alignment horizontal="center" vertical="center" wrapText="1"/>
    </xf>
    <xf numFmtId="0" fontId="14" fillId="0" borderId="5" xfId="0" applyFont="1" applyBorder="1" applyAlignment="1">
      <alignment horizontal="left" vertical="center" wrapText="1"/>
    </xf>
    <xf numFmtId="0" fontId="13" fillId="0" borderId="5" xfId="0" applyFont="1" applyBorder="1" applyAlignment="1">
      <alignment horizontal="left" vertical="center" wrapText="1"/>
    </xf>
    <xf numFmtId="0" fontId="18" fillId="0" borderId="8" xfId="0" applyFont="1" applyBorder="1" applyAlignment="1">
      <alignment horizontal="left" vertical="center" wrapText="1"/>
    </xf>
    <xf numFmtId="0" fontId="14" fillId="0" borderId="5" xfId="0" applyFont="1" applyBorder="1" applyAlignment="1">
      <alignment horizontal="center" vertical="center" wrapText="1"/>
    </xf>
    <xf numFmtId="0" fontId="5" fillId="0" borderId="8" xfId="0" applyFont="1" applyBorder="1" applyAlignment="1">
      <alignment horizontal="center" vertical="center" wrapText="1"/>
    </xf>
    <xf numFmtId="0" fontId="7" fillId="0" borderId="13" xfId="0" applyFont="1" applyBorder="1" applyAlignment="1">
      <alignment horizontal="left" vertical="center" wrapText="1"/>
    </xf>
    <xf numFmtId="0" fontId="13" fillId="0" borderId="8" xfId="0" applyFont="1" applyBorder="1" applyAlignment="1">
      <alignment horizontal="left" vertical="center" wrapText="1"/>
    </xf>
    <xf numFmtId="0" fontId="14" fillId="0" borderId="8" xfId="0" applyFont="1" applyBorder="1" applyAlignment="1">
      <alignment horizontal="left" vertical="center" wrapText="1"/>
    </xf>
    <xf numFmtId="0" fontId="13" fillId="0" borderId="13" xfId="0" applyFont="1" applyBorder="1" applyAlignment="1">
      <alignment horizontal="left" vertical="center" wrapText="1"/>
    </xf>
    <xf numFmtId="0" fontId="13" fillId="0" borderId="11" xfId="0" applyFont="1" applyBorder="1" applyAlignment="1">
      <alignment horizontal="left" vertical="center" wrapText="1"/>
    </xf>
    <xf numFmtId="0" fontId="4" fillId="0" borderId="2" xfId="0" applyFont="1" applyBorder="1" applyAlignment="1">
      <alignment horizontal="left" vertical="center" wrapText="1"/>
    </xf>
    <xf numFmtId="0" fontId="7" fillId="0" borderId="2" xfId="0" applyFont="1" applyBorder="1" applyAlignment="1">
      <alignment horizontal="left" vertical="center" wrapText="1"/>
    </xf>
    <xf numFmtId="0" fontId="7" fillId="0" borderId="5" xfId="0" applyFont="1" applyBorder="1" applyAlignment="1">
      <alignment horizontal="center" vertical="center" wrapText="1"/>
    </xf>
    <xf numFmtId="0" fontId="6" fillId="0" borderId="5" xfId="0" applyFont="1" applyBorder="1" applyAlignment="1">
      <alignment horizontal="center" vertical="center" wrapText="1"/>
    </xf>
    <xf numFmtId="0" fontId="22" fillId="0" borderId="0" xfId="0" applyFont="1" applyAlignment="1">
      <alignment horizontal="center" vertical="center" wrapText="1"/>
    </xf>
    <xf numFmtId="0" fontId="9" fillId="0" borderId="14" xfId="0" applyFont="1" applyBorder="1" applyAlignment="1">
      <alignment horizontal="center" vertical="center" wrapText="1"/>
    </xf>
    <xf numFmtId="0" fontId="10" fillId="0" borderId="14" xfId="0" applyFont="1" applyBorder="1" applyAlignment="1">
      <alignment horizontal="center" vertical="center" wrapText="1"/>
    </xf>
    <xf numFmtId="0" fontId="11" fillId="0" borderId="0" xfId="0" applyFont="1" applyAlignment="1">
      <alignment horizontal="left" vertical="center" wrapText="1"/>
    </xf>
    <xf numFmtId="0" fontId="9" fillId="0" borderId="0" xfId="0" applyFont="1" applyAlignment="1">
      <alignment horizontal="left" vertical="center" wrapText="1"/>
    </xf>
  </cellXfs>
  <cellStyles count="3">
    <cellStyle name="Звичайний" xfId="0" builtinId="0"/>
    <cellStyle name="Звичайний 2" xfId="1"/>
    <cellStyle name="Фінансови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138"/>
  <sheetViews>
    <sheetView tabSelected="1" view="pageBreakPreview" topLeftCell="A108" zoomScale="85" zoomScaleNormal="110" zoomScaleSheetLayoutView="85" workbookViewId="0">
      <selection activeCell="K106" sqref="K106"/>
    </sheetView>
  </sheetViews>
  <sheetFormatPr defaultColWidth="34" defaultRowHeight="13.2"/>
  <cols>
    <col min="1" max="1" width="5.5546875" style="2" customWidth="1"/>
    <col min="2" max="2" width="34" style="2"/>
    <col min="3" max="3" width="10.6640625" style="2" customWidth="1"/>
    <col min="4" max="6" width="9.44140625" style="2" customWidth="1"/>
    <col min="7" max="7" width="9.33203125" style="2" customWidth="1"/>
    <col min="8" max="10" width="9.44140625" style="2" customWidth="1"/>
    <col min="11" max="11" width="9.33203125" style="2" customWidth="1"/>
    <col min="12" max="16384" width="34" style="2"/>
  </cols>
  <sheetData>
    <row r="1" spans="1:11">
      <c r="H1" s="85" t="s">
        <v>54</v>
      </c>
      <c r="I1" s="85"/>
      <c r="J1" s="85"/>
      <c r="K1" s="85"/>
    </row>
    <row r="2" spans="1:11" ht="29.4" customHeight="1">
      <c r="H2" s="86" t="s">
        <v>55</v>
      </c>
      <c r="I2" s="86"/>
      <c r="J2" s="86"/>
      <c r="K2" s="86"/>
    </row>
    <row r="3" spans="1:11" ht="29.25" customHeight="1">
      <c r="A3" s="87" t="s">
        <v>139</v>
      </c>
      <c r="B3" s="87"/>
      <c r="C3" s="87"/>
      <c r="D3" s="87"/>
      <c r="E3" s="87"/>
      <c r="F3" s="87"/>
      <c r="G3" s="87"/>
      <c r="H3" s="87"/>
      <c r="I3" s="87"/>
      <c r="J3" s="87"/>
      <c r="K3" s="87"/>
    </row>
    <row r="4" spans="1:11" ht="17.399999999999999" customHeight="1">
      <c r="A4" s="13" t="s">
        <v>56</v>
      </c>
      <c r="B4" s="45">
        <v>1000000</v>
      </c>
      <c r="C4" s="15"/>
      <c r="D4" s="88" t="s">
        <v>116</v>
      </c>
      <c r="E4" s="88"/>
      <c r="F4" s="88"/>
      <c r="G4" s="88"/>
      <c r="H4" s="88"/>
      <c r="I4" s="88"/>
      <c r="J4" s="88"/>
      <c r="K4" s="88"/>
    </row>
    <row r="5" spans="1:11" s="43" customFormat="1" ht="18" customHeight="1">
      <c r="A5" s="5"/>
      <c r="B5" s="5" t="s">
        <v>57</v>
      </c>
      <c r="C5" s="5"/>
      <c r="D5" s="86" t="s">
        <v>58</v>
      </c>
      <c r="E5" s="86"/>
      <c r="F5" s="86"/>
      <c r="G5" s="86"/>
      <c r="H5" s="86"/>
      <c r="I5" s="86"/>
      <c r="J5" s="86"/>
      <c r="K5" s="86"/>
    </row>
    <row r="6" spans="1:11" ht="17.399999999999999" customHeight="1">
      <c r="A6" s="13" t="s">
        <v>59</v>
      </c>
      <c r="B6" s="45">
        <v>1010000</v>
      </c>
      <c r="C6" s="15"/>
      <c r="D6" s="88" t="s">
        <v>116</v>
      </c>
      <c r="E6" s="88"/>
      <c r="F6" s="88"/>
      <c r="G6" s="88"/>
      <c r="H6" s="88"/>
      <c r="I6" s="88"/>
      <c r="J6" s="88"/>
      <c r="K6" s="88"/>
    </row>
    <row r="7" spans="1:11" s="43" customFormat="1" ht="18" customHeight="1">
      <c r="B7" s="5" t="s">
        <v>57</v>
      </c>
      <c r="D7" s="86" t="s">
        <v>60</v>
      </c>
      <c r="E7" s="86"/>
      <c r="F7" s="86"/>
      <c r="G7" s="86"/>
      <c r="H7" s="86"/>
      <c r="I7" s="86"/>
      <c r="J7" s="86"/>
      <c r="K7" s="86"/>
    </row>
    <row r="8" spans="1:11" s="13" customFormat="1" ht="36" customHeight="1">
      <c r="A8" s="13" t="s">
        <v>61</v>
      </c>
      <c r="B8" s="45">
        <v>1014060</v>
      </c>
      <c r="C8" s="17" t="s">
        <v>122</v>
      </c>
      <c r="D8" s="89" t="s">
        <v>125</v>
      </c>
      <c r="E8" s="89"/>
      <c r="F8" s="89"/>
      <c r="G8" s="89"/>
      <c r="H8" s="89"/>
      <c r="I8" s="89"/>
      <c r="J8" s="89"/>
      <c r="K8" s="89"/>
    </row>
    <row r="9" spans="1:11" s="5" customFormat="1" ht="10.199999999999999">
      <c r="A9" s="44"/>
      <c r="B9" s="5" t="s">
        <v>57</v>
      </c>
      <c r="C9" s="5" t="s">
        <v>62</v>
      </c>
    </row>
    <row r="10" spans="1:11" s="1" customFormat="1" ht="27" customHeight="1">
      <c r="A10" s="13" t="s">
        <v>63</v>
      </c>
      <c r="B10" s="37" t="s">
        <v>64</v>
      </c>
      <c r="C10" s="90" t="s">
        <v>140</v>
      </c>
      <c r="D10" s="90"/>
      <c r="E10" s="90"/>
      <c r="F10" s="90"/>
      <c r="G10" s="90"/>
      <c r="H10" s="90"/>
      <c r="I10" s="90"/>
      <c r="J10" s="90"/>
      <c r="K10" s="90"/>
    </row>
    <row r="11" spans="1:11" s="1" customFormat="1" ht="16.95" customHeight="1">
      <c r="A11" s="13" t="s">
        <v>65</v>
      </c>
      <c r="B11" s="91" t="s">
        <v>66</v>
      </c>
      <c r="C11" s="91"/>
      <c r="D11" s="91"/>
      <c r="E11" s="91"/>
      <c r="F11" s="91"/>
      <c r="G11" s="91"/>
      <c r="H11" s="91"/>
      <c r="I11" s="91"/>
      <c r="J11" s="91"/>
      <c r="K11" s="91"/>
    </row>
    <row r="12" spans="1:11" ht="18" customHeight="1">
      <c r="A12" s="83" t="s">
        <v>141</v>
      </c>
      <c r="B12" s="84"/>
      <c r="C12" s="84"/>
      <c r="D12" s="84"/>
      <c r="E12" s="84"/>
      <c r="F12" s="84"/>
      <c r="G12" s="84"/>
      <c r="H12" s="84"/>
      <c r="I12" s="84"/>
      <c r="J12" s="84"/>
      <c r="K12" s="84"/>
    </row>
    <row r="13" spans="1:11" ht="16.95" customHeight="1">
      <c r="A13" s="71" t="s">
        <v>0</v>
      </c>
      <c r="B13" s="71" t="s">
        <v>1</v>
      </c>
      <c r="C13" s="65" t="s">
        <v>2</v>
      </c>
      <c r="D13" s="65"/>
      <c r="E13" s="65"/>
      <c r="F13" s="65" t="s">
        <v>3</v>
      </c>
      <c r="G13" s="65"/>
      <c r="H13" s="65"/>
      <c r="I13" s="65" t="s">
        <v>4</v>
      </c>
      <c r="J13" s="65"/>
      <c r="K13" s="65"/>
    </row>
    <row r="14" spans="1:11" ht="20.399999999999999">
      <c r="A14" s="71"/>
      <c r="B14" s="71"/>
      <c r="C14" s="4" t="s">
        <v>67</v>
      </c>
      <c r="D14" s="4" t="s">
        <v>68</v>
      </c>
      <c r="E14" s="4" t="s">
        <v>69</v>
      </c>
      <c r="F14" s="4" t="s">
        <v>67</v>
      </c>
      <c r="G14" s="4" t="s">
        <v>70</v>
      </c>
      <c r="H14" s="4" t="s">
        <v>69</v>
      </c>
      <c r="I14" s="4" t="s">
        <v>71</v>
      </c>
      <c r="J14" s="4" t="s">
        <v>72</v>
      </c>
      <c r="K14" s="4" t="s">
        <v>69</v>
      </c>
    </row>
    <row r="15" spans="1:11" s="5" customFormat="1" ht="10.199999999999999">
      <c r="A15" s="4"/>
      <c r="B15" s="4"/>
      <c r="C15" s="4" t="s">
        <v>73</v>
      </c>
      <c r="D15" s="4" t="s">
        <v>74</v>
      </c>
      <c r="E15" s="4" t="s">
        <v>75</v>
      </c>
      <c r="F15" s="4" t="s">
        <v>76</v>
      </c>
      <c r="G15" s="4" t="s">
        <v>77</v>
      </c>
      <c r="H15" s="4" t="s">
        <v>78</v>
      </c>
      <c r="I15" s="4" t="s">
        <v>79</v>
      </c>
      <c r="J15" s="4" t="s">
        <v>80</v>
      </c>
      <c r="K15" s="4" t="s">
        <v>81</v>
      </c>
    </row>
    <row r="16" spans="1:11" s="3" customFormat="1" ht="15.6">
      <c r="A16" s="11" t="s">
        <v>5</v>
      </c>
      <c r="B16" s="12" t="s">
        <v>110</v>
      </c>
      <c r="C16" s="46">
        <f>SUM(C19:C20)</f>
        <v>1685.4</v>
      </c>
      <c r="D16" s="46">
        <f>SUM(D19:D20)</f>
        <v>35</v>
      </c>
      <c r="E16" s="46">
        <f>C16+D16</f>
        <v>1720.4</v>
      </c>
      <c r="F16" s="46">
        <f>SUM(F19:F20)</f>
        <v>1680.74</v>
      </c>
      <c r="G16" s="46">
        <f>SUM(G19:G20)</f>
        <v>107.506</v>
      </c>
      <c r="H16" s="46">
        <f>F16+G16</f>
        <v>1788.2460000000001</v>
      </c>
      <c r="I16" s="46">
        <f>F16-C16</f>
        <v>-4.6600000000000819</v>
      </c>
      <c r="J16" s="46">
        <f t="shared" ref="J16:K16" si="0">G16-D16</f>
        <v>72.506</v>
      </c>
      <c r="K16" s="46">
        <f t="shared" si="0"/>
        <v>67.846000000000004</v>
      </c>
    </row>
    <row r="17" spans="1:11" ht="54.75" customHeight="1">
      <c r="A17" s="83" t="s">
        <v>144</v>
      </c>
      <c r="B17" s="84"/>
      <c r="C17" s="84"/>
      <c r="D17" s="84"/>
      <c r="E17" s="84"/>
      <c r="F17" s="84"/>
      <c r="G17" s="84"/>
      <c r="H17" s="84"/>
      <c r="I17" s="84"/>
      <c r="J17" s="84"/>
      <c r="K17" s="84"/>
    </row>
    <row r="18" spans="1:11" ht="15.6">
      <c r="A18" s="10"/>
      <c r="B18" s="10" t="s">
        <v>6</v>
      </c>
      <c r="C18" s="10"/>
      <c r="D18" s="10"/>
      <c r="E18" s="10"/>
      <c r="F18" s="10"/>
      <c r="G18" s="10"/>
      <c r="H18" s="10"/>
      <c r="I18" s="10"/>
      <c r="J18" s="10"/>
      <c r="K18" s="10"/>
    </row>
    <row r="19" spans="1:11" ht="27.6">
      <c r="A19" s="11">
        <v>1</v>
      </c>
      <c r="B19" s="24" t="s">
        <v>142</v>
      </c>
      <c r="C19" s="47">
        <v>1685.4</v>
      </c>
      <c r="D19" s="47">
        <v>35</v>
      </c>
      <c r="E19" s="47">
        <f>C19+D19</f>
        <v>1720.4</v>
      </c>
      <c r="F19" s="47">
        <v>1680.74</v>
      </c>
      <c r="G19" s="47">
        <v>107.506</v>
      </c>
      <c r="H19" s="47">
        <f>F19+G19</f>
        <v>1788.2460000000001</v>
      </c>
      <c r="I19" s="47">
        <f>F19-C19</f>
        <v>-4.6600000000000819</v>
      </c>
      <c r="J19" s="47">
        <f t="shared" ref="J19" si="1">G19-D19</f>
        <v>72.506</v>
      </c>
      <c r="K19" s="47">
        <f t="shared" ref="K19" si="2">H19-E19</f>
        <v>67.846000000000004</v>
      </c>
    </row>
    <row r="20" spans="1:11" ht="27.6" hidden="1">
      <c r="A20" s="31">
        <v>2</v>
      </c>
      <c r="B20" s="32" t="s">
        <v>143</v>
      </c>
      <c r="C20" s="38"/>
      <c r="D20" s="38"/>
      <c r="E20" s="38">
        <f>C20+D20</f>
        <v>0</v>
      </c>
      <c r="F20" s="38"/>
      <c r="G20" s="38"/>
      <c r="H20" s="38">
        <f>F20+G20</f>
        <v>0</v>
      </c>
      <c r="I20" s="38">
        <f>F20-C20</f>
        <v>0</v>
      </c>
      <c r="J20" s="38">
        <f t="shared" ref="J20" si="3">G20-D20</f>
        <v>0</v>
      </c>
      <c r="K20" s="38">
        <f t="shared" ref="K20" si="4">H20-E20</f>
        <v>0</v>
      </c>
    </row>
    <row r="21" spans="1:11" ht="21.6" customHeight="1">
      <c r="A21" s="83" t="s">
        <v>151</v>
      </c>
      <c r="B21" s="84"/>
      <c r="C21" s="84"/>
      <c r="D21" s="84"/>
      <c r="E21" s="84"/>
      <c r="F21" s="84"/>
      <c r="G21" s="84"/>
      <c r="H21" s="84"/>
      <c r="I21" s="84"/>
      <c r="J21" s="84"/>
      <c r="K21" s="84"/>
    </row>
    <row r="22" spans="1:11" ht="36">
      <c r="A22" s="10" t="s">
        <v>7</v>
      </c>
      <c r="B22" s="10" t="s">
        <v>8</v>
      </c>
      <c r="C22" s="6" t="s">
        <v>82</v>
      </c>
      <c r="D22" s="6" t="s">
        <v>83</v>
      </c>
      <c r="E22" s="6" t="s">
        <v>84</v>
      </c>
    </row>
    <row r="23" spans="1:11" ht="15.6">
      <c r="A23" s="10" t="s">
        <v>5</v>
      </c>
      <c r="B23" s="10" t="s">
        <v>10</v>
      </c>
      <c r="C23" s="10" t="s">
        <v>11</v>
      </c>
      <c r="D23" s="48">
        <f>D25+D26</f>
        <v>34.082000000000001</v>
      </c>
      <c r="E23" s="10" t="s">
        <v>11</v>
      </c>
    </row>
    <row r="24" spans="1:11" ht="15.6">
      <c r="A24" s="10"/>
      <c r="B24" s="10" t="s">
        <v>12</v>
      </c>
      <c r="C24" s="10"/>
      <c r="D24" s="48"/>
      <c r="E24" s="10"/>
    </row>
    <row r="25" spans="1:11" ht="15.6">
      <c r="A25" s="10" t="s">
        <v>13</v>
      </c>
      <c r="B25" s="10" t="s">
        <v>14</v>
      </c>
      <c r="C25" s="10" t="s">
        <v>11</v>
      </c>
      <c r="D25" s="48">
        <v>34.082000000000001</v>
      </c>
      <c r="E25" s="10" t="s">
        <v>11</v>
      </c>
    </row>
    <row r="26" spans="1:11" ht="15.6">
      <c r="A26" s="10" t="s">
        <v>15</v>
      </c>
      <c r="B26" s="10" t="s">
        <v>16</v>
      </c>
      <c r="C26" s="10" t="s">
        <v>11</v>
      </c>
      <c r="D26" s="48"/>
      <c r="E26" s="10" t="s">
        <v>11</v>
      </c>
    </row>
    <row r="27" spans="1:11" ht="58.5" customHeight="1">
      <c r="A27" s="70" t="s">
        <v>152</v>
      </c>
      <c r="B27" s="71"/>
      <c r="C27" s="71"/>
      <c r="D27" s="71"/>
      <c r="E27" s="71"/>
    </row>
    <row r="28" spans="1:11" ht="15.6">
      <c r="A28" s="10" t="s">
        <v>17</v>
      </c>
      <c r="B28" s="10" t="s">
        <v>18</v>
      </c>
      <c r="C28" s="46">
        <f>C30+C33</f>
        <v>167.60599999999999</v>
      </c>
      <c r="D28" s="46">
        <f>D30+D33</f>
        <v>107.505</v>
      </c>
      <c r="E28" s="46">
        <f t="shared" ref="E28" si="5">SUM(E30:E33)</f>
        <v>-60.100999999999999</v>
      </c>
    </row>
    <row r="29" spans="1:11" ht="15.6">
      <c r="A29" s="10"/>
      <c r="B29" s="10" t="s">
        <v>12</v>
      </c>
      <c r="C29" s="46"/>
      <c r="D29" s="46"/>
      <c r="E29" s="46"/>
    </row>
    <row r="30" spans="1:11" ht="15.6">
      <c r="A30" s="10" t="s">
        <v>19</v>
      </c>
      <c r="B30" s="10" t="s">
        <v>14</v>
      </c>
      <c r="C30" s="46">
        <f>143.506+24.1</f>
        <v>167.60599999999999</v>
      </c>
      <c r="D30" s="46">
        <f>83.405+24.1</f>
        <v>107.505</v>
      </c>
      <c r="E30" s="46">
        <f>D30-C30</f>
        <v>-60.100999999999999</v>
      </c>
    </row>
    <row r="31" spans="1:11" ht="15.6">
      <c r="A31" s="10" t="s">
        <v>20</v>
      </c>
      <c r="B31" s="10" t="s">
        <v>21</v>
      </c>
      <c r="C31" s="46"/>
      <c r="D31" s="46"/>
      <c r="E31" s="46">
        <f t="shared" ref="E31:E33" si="6">D31-C31</f>
        <v>0</v>
      </c>
    </row>
    <row r="32" spans="1:11" ht="15.6">
      <c r="A32" s="10" t="s">
        <v>22</v>
      </c>
      <c r="B32" s="10" t="s">
        <v>23</v>
      </c>
      <c r="C32" s="46"/>
      <c r="D32" s="46"/>
      <c r="E32" s="46">
        <f t="shared" si="6"/>
        <v>0</v>
      </c>
    </row>
    <row r="33" spans="1:11" ht="15.6">
      <c r="A33" s="10" t="s">
        <v>24</v>
      </c>
      <c r="B33" s="10" t="s">
        <v>25</v>
      </c>
      <c r="C33" s="46"/>
      <c r="D33" s="46"/>
      <c r="E33" s="46">
        <f t="shared" si="6"/>
        <v>0</v>
      </c>
    </row>
    <row r="34" spans="1:11" ht="42.75" customHeight="1">
      <c r="A34" s="70" t="s">
        <v>150</v>
      </c>
      <c r="B34" s="71"/>
      <c r="C34" s="71"/>
      <c r="D34" s="71"/>
      <c r="E34" s="71"/>
    </row>
    <row r="35" spans="1:11" ht="15.6">
      <c r="A35" s="10" t="s">
        <v>26</v>
      </c>
      <c r="B35" s="10" t="s">
        <v>27</v>
      </c>
      <c r="C35" s="10" t="s">
        <v>11</v>
      </c>
      <c r="D35" s="48">
        <f>D37+D38</f>
        <v>90.983000000000004</v>
      </c>
      <c r="E35" s="16" t="s">
        <v>11</v>
      </c>
    </row>
    <row r="36" spans="1:11" ht="15.6">
      <c r="A36" s="10"/>
      <c r="B36" s="10" t="s">
        <v>12</v>
      </c>
      <c r="C36" s="10"/>
      <c r="D36" s="48"/>
      <c r="E36" s="16"/>
    </row>
    <row r="37" spans="1:11" ht="15.6">
      <c r="A37" s="10" t="s">
        <v>28</v>
      </c>
      <c r="B37" s="10" t="s">
        <v>14</v>
      </c>
      <c r="C37" s="10" t="s">
        <v>11</v>
      </c>
      <c r="D37" s="48">
        <v>90.983000000000004</v>
      </c>
      <c r="E37" s="16" t="s">
        <v>11</v>
      </c>
    </row>
    <row r="38" spans="1:11" ht="15.6">
      <c r="A38" s="10" t="s">
        <v>29</v>
      </c>
      <c r="B38" s="10" t="s">
        <v>25</v>
      </c>
      <c r="C38" s="10" t="s">
        <v>11</v>
      </c>
      <c r="D38" s="48"/>
      <c r="E38" s="16" t="s">
        <v>11</v>
      </c>
    </row>
    <row r="40" spans="1:11" ht="16.5" customHeight="1">
      <c r="A40" s="83" t="s">
        <v>85</v>
      </c>
      <c r="B40" s="84"/>
      <c r="C40" s="84"/>
      <c r="D40" s="84"/>
      <c r="E40" s="84"/>
      <c r="F40" s="84"/>
      <c r="G40" s="84"/>
      <c r="H40" s="84"/>
      <c r="I40" s="84"/>
      <c r="J40" s="84"/>
      <c r="K40" s="84"/>
    </row>
    <row r="41" spans="1:11" hidden="1"/>
    <row r="42" spans="1:11">
      <c r="A42" s="71" t="s">
        <v>7</v>
      </c>
      <c r="B42" s="71" t="s">
        <v>8</v>
      </c>
      <c r="C42" s="71" t="s">
        <v>30</v>
      </c>
      <c r="D42" s="71"/>
      <c r="E42" s="71"/>
      <c r="F42" s="71" t="s">
        <v>31</v>
      </c>
      <c r="G42" s="71"/>
      <c r="H42" s="71"/>
      <c r="I42" s="71" t="s">
        <v>9</v>
      </c>
      <c r="J42" s="71"/>
      <c r="K42" s="71"/>
    </row>
    <row r="43" spans="1:11" ht="22.95" customHeight="1">
      <c r="A43" s="71"/>
      <c r="B43" s="71"/>
      <c r="C43" s="4" t="s">
        <v>107</v>
      </c>
      <c r="D43" s="4" t="s">
        <v>106</v>
      </c>
      <c r="E43" s="4" t="s">
        <v>69</v>
      </c>
      <c r="F43" s="4" t="s">
        <v>108</v>
      </c>
      <c r="G43" s="4" t="s">
        <v>106</v>
      </c>
      <c r="H43" s="4" t="s">
        <v>69</v>
      </c>
      <c r="I43" s="4" t="s">
        <v>108</v>
      </c>
      <c r="J43" s="4" t="s">
        <v>109</v>
      </c>
      <c r="K43" s="4" t="s">
        <v>69</v>
      </c>
    </row>
    <row r="44" spans="1:11" s="7" customFormat="1" ht="13.8">
      <c r="A44" s="25" t="s">
        <v>86</v>
      </c>
      <c r="B44" s="20" t="s">
        <v>87</v>
      </c>
      <c r="C44" s="79"/>
      <c r="D44" s="79"/>
      <c r="E44" s="79"/>
      <c r="F44" s="79"/>
      <c r="G44" s="79"/>
      <c r="H44" s="79"/>
      <c r="I44" s="79"/>
      <c r="J44" s="79"/>
      <c r="K44" s="79"/>
    </row>
    <row r="45" spans="1:11" s="7" customFormat="1" ht="13.8">
      <c r="A45" s="18"/>
      <c r="B45" s="19" t="s">
        <v>117</v>
      </c>
      <c r="C45" s="34">
        <v>1</v>
      </c>
      <c r="D45" s="27"/>
      <c r="E45" s="27">
        <f>C45+D45</f>
        <v>1</v>
      </c>
      <c r="F45" s="27">
        <v>1</v>
      </c>
      <c r="G45" s="27"/>
      <c r="H45" s="27">
        <f>F45+G45</f>
        <v>1</v>
      </c>
      <c r="I45" s="27">
        <f>F45-C45</f>
        <v>0</v>
      </c>
      <c r="J45" s="27">
        <f>G45-D45</f>
        <v>0</v>
      </c>
      <c r="K45" s="27">
        <f>H45-E45</f>
        <v>0</v>
      </c>
    </row>
    <row r="46" spans="1:11" s="7" customFormat="1" ht="13.8">
      <c r="A46" s="18"/>
      <c r="B46" s="19" t="s">
        <v>126</v>
      </c>
      <c r="C46" s="34">
        <v>1</v>
      </c>
      <c r="D46" s="27"/>
      <c r="E46" s="27">
        <f t="shared" ref="E46:E52" si="7">C46+D46</f>
        <v>1</v>
      </c>
      <c r="F46" s="27">
        <v>1</v>
      </c>
      <c r="G46" s="27"/>
      <c r="H46" s="27">
        <f t="shared" ref="H46:H52" si="8">F46+G46</f>
        <v>1</v>
      </c>
      <c r="I46" s="27">
        <f t="shared" ref="I46:I52" si="9">F46-C46</f>
        <v>0</v>
      </c>
      <c r="J46" s="27">
        <f t="shared" ref="J46:J52" si="10">G46-D46</f>
        <v>0</v>
      </c>
      <c r="K46" s="27">
        <f t="shared" ref="K46:K52" si="11">H46-E46</f>
        <v>0</v>
      </c>
    </row>
    <row r="47" spans="1:11" s="7" customFormat="1" ht="44.25" customHeight="1">
      <c r="A47" s="18"/>
      <c r="B47" s="19" t="s">
        <v>127</v>
      </c>
      <c r="C47" s="34">
        <v>21</v>
      </c>
      <c r="D47" s="27"/>
      <c r="E47" s="27">
        <f t="shared" si="7"/>
        <v>21</v>
      </c>
      <c r="F47" s="27">
        <v>21</v>
      </c>
      <c r="G47" s="27"/>
      <c r="H47" s="27">
        <f t="shared" si="8"/>
        <v>21</v>
      </c>
      <c r="I47" s="27">
        <f t="shared" si="9"/>
        <v>0</v>
      </c>
      <c r="J47" s="27">
        <f t="shared" si="10"/>
        <v>0</v>
      </c>
      <c r="K47" s="27">
        <f t="shared" si="11"/>
        <v>0</v>
      </c>
    </row>
    <row r="48" spans="1:11" s="7" customFormat="1" ht="27.6">
      <c r="A48" s="18"/>
      <c r="B48" s="19" t="s">
        <v>118</v>
      </c>
      <c r="C48" s="34">
        <v>25</v>
      </c>
      <c r="D48" s="27"/>
      <c r="E48" s="27">
        <f t="shared" si="7"/>
        <v>25</v>
      </c>
      <c r="F48" s="27">
        <v>22.5</v>
      </c>
      <c r="G48" s="27"/>
      <c r="H48" s="27">
        <f t="shared" si="8"/>
        <v>22.5</v>
      </c>
      <c r="I48" s="27">
        <f t="shared" si="9"/>
        <v>-2.5</v>
      </c>
      <c r="J48" s="27">
        <f t="shared" si="10"/>
        <v>0</v>
      </c>
      <c r="K48" s="27">
        <f t="shared" si="11"/>
        <v>-2.5</v>
      </c>
    </row>
    <row r="49" spans="1:11" s="7" customFormat="1" ht="27.6">
      <c r="A49" s="18"/>
      <c r="B49" s="19" t="s">
        <v>119</v>
      </c>
      <c r="C49" s="34">
        <v>1</v>
      </c>
      <c r="D49" s="27"/>
      <c r="E49" s="27">
        <f t="shared" si="7"/>
        <v>1</v>
      </c>
      <c r="F49" s="27">
        <v>1</v>
      </c>
      <c r="G49" s="27"/>
      <c r="H49" s="27">
        <f t="shared" si="8"/>
        <v>1</v>
      </c>
      <c r="I49" s="27">
        <f t="shared" si="9"/>
        <v>0</v>
      </c>
      <c r="J49" s="27">
        <f t="shared" si="10"/>
        <v>0</v>
      </c>
      <c r="K49" s="27">
        <f t="shared" si="11"/>
        <v>0</v>
      </c>
    </row>
    <row r="50" spans="1:11" s="7" customFormat="1" ht="27.6">
      <c r="A50" s="18"/>
      <c r="B50" s="19" t="s">
        <v>121</v>
      </c>
      <c r="C50" s="34">
        <v>20</v>
      </c>
      <c r="D50" s="27"/>
      <c r="E50" s="27">
        <f t="shared" si="7"/>
        <v>20</v>
      </c>
      <c r="F50" s="27">
        <v>17.5</v>
      </c>
      <c r="G50" s="27"/>
      <c r="H50" s="27">
        <f t="shared" si="8"/>
        <v>17.5</v>
      </c>
      <c r="I50" s="27">
        <f t="shared" si="9"/>
        <v>-2.5</v>
      </c>
      <c r="J50" s="27">
        <f t="shared" si="10"/>
        <v>0</v>
      </c>
      <c r="K50" s="27">
        <f t="shared" si="11"/>
        <v>-2.5</v>
      </c>
    </row>
    <row r="51" spans="1:11" ht="41.4">
      <c r="A51" s="21"/>
      <c r="B51" s="19" t="s">
        <v>120</v>
      </c>
      <c r="C51" s="34">
        <v>4</v>
      </c>
      <c r="D51" s="27"/>
      <c r="E51" s="27">
        <f t="shared" si="7"/>
        <v>4</v>
      </c>
      <c r="F51" s="27">
        <v>4</v>
      </c>
      <c r="G51" s="27"/>
      <c r="H51" s="27">
        <f t="shared" si="8"/>
        <v>4</v>
      </c>
      <c r="I51" s="27">
        <f t="shared" si="9"/>
        <v>0</v>
      </c>
      <c r="J51" s="27">
        <f t="shared" si="10"/>
        <v>0</v>
      </c>
      <c r="K51" s="27">
        <f t="shared" si="11"/>
        <v>0</v>
      </c>
    </row>
    <row r="52" spans="1:11" ht="55.2">
      <c r="A52" s="21"/>
      <c r="B52" s="19" t="s">
        <v>128</v>
      </c>
      <c r="C52" s="34">
        <v>1685.4</v>
      </c>
      <c r="D52" s="27"/>
      <c r="E52" s="27">
        <f t="shared" si="7"/>
        <v>1685.4</v>
      </c>
      <c r="F52" s="27">
        <v>1680.7</v>
      </c>
      <c r="G52" s="27"/>
      <c r="H52" s="27">
        <f t="shared" si="8"/>
        <v>1680.7</v>
      </c>
      <c r="I52" s="27">
        <f t="shared" si="9"/>
        <v>-4.7000000000000455</v>
      </c>
      <c r="J52" s="27">
        <f t="shared" si="10"/>
        <v>0</v>
      </c>
      <c r="K52" s="27">
        <f t="shared" si="11"/>
        <v>-4.7000000000000455</v>
      </c>
    </row>
    <row r="53" spans="1:11" ht="28.5" customHeight="1">
      <c r="A53" s="80" t="s">
        <v>145</v>
      </c>
      <c r="B53" s="81"/>
      <c r="C53" s="79"/>
      <c r="D53" s="79"/>
      <c r="E53" s="79"/>
      <c r="F53" s="79"/>
      <c r="G53" s="79"/>
      <c r="H53" s="79"/>
      <c r="I53" s="79"/>
      <c r="J53" s="79"/>
      <c r="K53" s="79"/>
    </row>
    <row r="54" spans="1:11" s="7" customFormat="1" ht="13.8">
      <c r="A54" s="18" t="s">
        <v>88</v>
      </c>
      <c r="B54" s="25" t="s">
        <v>89</v>
      </c>
      <c r="C54" s="82"/>
      <c r="D54" s="79"/>
      <c r="E54" s="79"/>
      <c r="F54" s="79"/>
      <c r="G54" s="79"/>
      <c r="H54" s="79"/>
      <c r="I54" s="79"/>
      <c r="J54" s="79"/>
      <c r="K54" s="79"/>
    </row>
    <row r="55" spans="1:11" s="7" customFormat="1" ht="13.8">
      <c r="A55" s="18"/>
      <c r="B55" s="22" t="s">
        <v>129</v>
      </c>
      <c r="C55" s="34">
        <v>52900</v>
      </c>
      <c r="D55" s="27"/>
      <c r="E55" s="27">
        <f>C55+D55</f>
        <v>52900</v>
      </c>
      <c r="F55" s="27">
        <v>64900</v>
      </c>
      <c r="G55" s="27"/>
      <c r="H55" s="27">
        <f>F55+G55</f>
        <v>64900</v>
      </c>
      <c r="I55" s="27">
        <f>F55-C55</f>
        <v>12000</v>
      </c>
      <c r="J55" s="27">
        <f t="shared" ref="J55:K55" si="12">G55-D55</f>
        <v>0</v>
      </c>
      <c r="K55" s="27">
        <f t="shared" si="12"/>
        <v>12000</v>
      </c>
    </row>
    <row r="56" spans="1:11" s="7" customFormat="1" ht="27.6">
      <c r="A56" s="18"/>
      <c r="B56" s="22" t="s">
        <v>130</v>
      </c>
      <c r="C56" s="34">
        <v>1279</v>
      </c>
      <c r="D56" s="27"/>
      <c r="E56" s="27">
        <f t="shared" ref="E56:E61" si="13">C56+D56</f>
        <v>1279</v>
      </c>
      <c r="F56" s="27">
        <v>1279</v>
      </c>
      <c r="G56" s="27"/>
      <c r="H56" s="27">
        <f t="shared" ref="H56:H61" si="14">F56+G56</f>
        <v>1279</v>
      </c>
      <c r="I56" s="27">
        <f t="shared" ref="I56:I61" si="15">F56-C56</f>
        <v>0</v>
      </c>
      <c r="J56" s="27">
        <f t="shared" ref="J56:J61" si="16">G56-D56</f>
        <v>0</v>
      </c>
      <c r="K56" s="27">
        <f t="shared" ref="K56:K61" si="17">H56-E56</f>
        <v>0</v>
      </c>
    </row>
    <row r="57" spans="1:11" s="7" customFormat="1" ht="13.8">
      <c r="A57" s="18"/>
      <c r="B57" s="22" t="s">
        <v>123</v>
      </c>
      <c r="C57" s="34">
        <v>51621</v>
      </c>
      <c r="D57" s="27"/>
      <c r="E57" s="27">
        <f t="shared" si="13"/>
        <v>51621</v>
      </c>
      <c r="F57" s="27">
        <v>63621</v>
      </c>
      <c r="G57" s="27"/>
      <c r="H57" s="27">
        <f t="shared" si="14"/>
        <v>63621</v>
      </c>
      <c r="I57" s="27">
        <f t="shared" si="15"/>
        <v>12000</v>
      </c>
      <c r="J57" s="27">
        <f t="shared" si="16"/>
        <v>0</v>
      </c>
      <c r="K57" s="27">
        <f t="shared" si="17"/>
        <v>12000</v>
      </c>
    </row>
    <row r="58" spans="1:11" s="7" customFormat="1" ht="41.4">
      <c r="A58" s="18"/>
      <c r="B58" s="22" t="s">
        <v>131</v>
      </c>
      <c r="C58" s="34">
        <v>211</v>
      </c>
      <c r="D58" s="27"/>
      <c r="E58" s="27">
        <f t="shared" si="13"/>
        <v>211</v>
      </c>
      <c r="F58" s="27">
        <v>236</v>
      </c>
      <c r="G58" s="27"/>
      <c r="H58" s="27">
        <f t="shared" si="14"/>
        <v>236</v>
      </c>
      <c r="I58" s="27">
        <f t="shared" si="15"/>
        <v>25</v>
      </c>
      <c r="J58" s="27">
        <f t="shared" si="16"/>
        <v>0</v>
      </c>
      <c r="K58" s="27">
        <f t="shared" si="17"/>
        <v>25</v>
      </c>
    </row>
    <row r="59" spans="1:11" ht="13.8">
      <c r="A59" s="21"/>
      <c r="B59" s="22" t="s">
        <v>132</v>
      </c>
      <c r="C59" s="34"/>
      <c r="D59" s="27">
        <v>35</v>
      </c>
      <c r="E59" s="27">
        <f t="shared" si="13"/>
        <v>35</v>
      </c>
      <c r="F59" s="27"/>
      <c r="G59" s="35">
        <v>107.5</v>
      </c>
      <c r="H59" s="35">
        <f t="shared" si="14"/>
        <v>107.5</v>
      </c>
      <c r="I59" s="35">
        <f t="shared" si="15"/>
        <v>0</v>
      </c>
      <c r="J59" s="35">
        <f t="shared" si="16"/>
        <v>72.5</v>
      </c>
      <c r="K59" s="35">
        <f t="shared" si="17"/>
        <v>72.5</v>
      </c>
    </row>
    <row r="60" spans="1:11" ht="27.6">
      <c r="A60" s="21"/>
      <c r="B60" s="22" t="s">
        <v>133</v>
      </c>
      <c r="C60" s="34"/>
      <c r="D60" s="27">
        <v>15</v>
      </c>
      <c r="E60" s="27">
        <f t="shared" si="13"/>
        <v>15</v>
      </c>
      <c r="F60" s="27"/>
      <c r="G60" s="35">
        <v>21.58</v>
      </c>
      <c r="H60" s="35">
        <f t="shared" si="14"/>
        <v>21.58</v>
      </c>
      <c r="I60" s="35">
        <f t="shared" si="15"/>
        <v>0</v>
      </c>
      <c r="J60" s="35">
        <f t="shared" si="16"/>
        <v>6.5799999999999983</v>
      </c>
      <c r="K60" s="35">
        <f t="shared" si="17"/>
        <v>6.5799999999999983</v>
      </c>
    </row>
    <row r="61" spans="1:11" ht="13.8">
      <c r="A61" s="21"/>
      <c r="B61" s="22" t="s">
        <v>134</v>
      </c>
      <c r="C61" s="34"/>
      <c r="D61" s="27">
        <v>1279</v>
      </c>
      <c r="E61" s="27">
        <f t="shared" si="13"/>
        <v>1279</v>
      </c>
      <c r="F61" s="27"/>
      <c r="G61" s="27">
        <v>1279</v>
      </c>
      <c r="H61" s="27">
        <f t="shared" si="14"/>
        <v>1279</v>
      </c>
      <c r="I61" s="27">
        <f t="shared" si="15"/>
        <v>0</v>
      </c>
      <c r="J61" s="27">
        <f t="shared" si="16"/>
        <v>0</v>
      </c>
      <c r="K61" s="27">
        <f t="shared" si="17"/>
        <v>0</v>
      </c>
    </row>
    <row r="62" spans="1:11" ht="66.75" customHeight="1">
      <c r="A62" s="70" t="s">
        <v>153</v>
      </c>
      <c r="B62" s="78"/>
      <c r="C62" s="71"/>
      <c r="D62" s="71"/>
      <c r="E62" s="71"/>
      <c r="F62" s="71"/>
      <c r="G62" s="71"/>
      <c r="H62" s="71"/>
      <c r="I62" s="71"/>
      <c r="J62" s="71"/>
      <c r="K62" s="71"/>
    </row>
    <row r="63" spans="1:11" s="7" customFormat="1" ht="13.8">
      <c r="A63" s="25" t="s">
        <v>90</v>
      </c>
      <c r="B63" s="20" t="s">
        <v>91</v>
      </c>
      <c r="C63" s="79"/>
      <c r="D63" s="79"/>
      <c r="E63" s="79"/>
      <c r="F63" s="79"/>
      <c r="G63" s="79"/>
      <c r="H63" s="79"/>
      <c r="I63" s="79"/>
      <c r="J63" s="79"/>
      <c r="K63" s="79"/>
    </row>
    <row r="64" spans="1:11" ht="13.8">
      <c r="A64" s="21"/>
      <c r="B64" s="19" t="s">
        <v>154</v>
      </c>
      <c r="C64" s="34"/>
      <c r="D64" s="34">
        <f>ROUND(D60/D61*1000,2)</f>
        <v>11.73</v>
      </c>
      <c r="E64" s="34">
        <f>ROUND(E60/E61*1000,2)</f>
        <v>11.73</v>
      </c>
      <c r="F64" s="34"/>
      <c r="G64" s="34">
        <f>ROUND(G60/G61*1000,2)</f>
        <v>16.87</v>
      </c>
      <c r="H64" s="34">
        <f>ROUND(H60/H61*1000,2)</f>
        <v>16.87</v>
      </c>
      <c r="I64" s="27">
        <f>F64-C64</f>
        <v>0</v>
      </c>
      <c r="J64" s="27">
        <f t="shared" ref="I64:K66" si="18">G64-D64</f>
        <v>5.1400000000000006</v>
      </c>
      <c r="K64" s="31">
        <f t="shared" si="18"/>
        <v>5.1400000000000006</v>
      </c>
    </row>
    <row r="65" spans="1:11" ht="27.6">
      <c r="A65" s="21"/>
      <c r="B65" s="19" t="s">
        <v>155</v>
      </c>
      <c r="C65" s="34">
        <f>ROUND(C16/$C$55*1000,2)</f>
        <v>31.86</v>
      </c>
      <c r="D65" s="34">
        <f t="shared" ref="D65:E65" si="19">ROUND(D16/$C$55*1000,2)</f>
        <v>0.66</v>
      </c>
      <c r="E65" s="34">
        <f t="shared" si="19"/>
        <v>32.520000000000003</v>
      </c>
      <c r="F65" s="34">
        <f>ROUND(F19/$F$55*1000,2)</f>
        <v>25.9</v>
      </c>
      <c r="G65" s="34">
        <f t="shared" ref="G65" si="20">ROUND(G19/$F$55*1000,2)</f>
        <v>1.66</v>
      </c>
      <c r="H65" s="34">
        <f>ROUND(H19/$F$55*1000+0.01,2)</f>
        <v>27.56</v>
      </c>
      <c r="I65" s="27">
        <f t="shared" si="18"/>
        <v>-5.9600000000000009</v>
      </c>
      <c r="J65" s="27">
        <f t="shared" si="18"/>
        <v>0.99999999999999989</v>
      </c>
      <c r="K65" s="31">
        <f t="shared" si="18"/>
        <v>-4.9600000000000044</v>
      </c>
    </row>
    <row r="66" spans="1:11" ht="27.6">
      <c r="A66" s="21"/>
      <c r="B66" s="19" t="s">
        <v>156</v>
      </c>
      <c r="C66" s="39">
        <f>ROUND(C19/$C$58,1)</f>
        <v>8</v>
      </c>
      <c r="D66" s="39"/>
      <c r="E66" s="39">
        <f>ROUND(C19/$C$58,1)</f>
        <v>8</v>
      </c>
      <c r="F66" s="39">
        <f>ROUND(F19/$F$58,1)</f>
        <v>7.1</v>
      </c>
      <c r="G66" s="39"/>
      <c r="H66" s="39">
        <f>ROUND(F19/$F$58,1)</f>
        <v>7.1</v>
      </c>
      <c r="I66" s="31">
        <f t="shared" ref="I66" si="21">F66-C66</f>
        <v>-0.90000000000000036</v>
      </c>
      <c r="J66" s="31">
        <f t="shared" ref="J66" si="22">G66-D66</f>
        <v>0</v>
      </c>
      <c r="K66" s="31">
        <f t="shared" si="18"/>
        <v>-0.90000000000000036</v>
      </c>
    </row>
    <row r="67" spans="1:11" ht="57.75" customHeight="1">
      <c r="A67" s="80" t="s">
        <v>146</v>
      </c>
      <c r="B67" s="71"/>
      <c r="C67" s="71"/>
      <c r="D67" s="71"/>
      <c r="E67" s="71"/>
      <c r="F67" s="71"/>
      <c r="G67" s="71"/>
      <c r="H67" s="71"/>
      <c r="I67" s="71"/>
      <c r="J67" s="71"/>
      <c r="K67" s="71"/>
    </row>
    <row r="68" spans="1:11" ht="22.95" customHeight="1">
      <c r="A68" s="25">
        <v>4</v>
      </c>
      <c r="B68" s="23" t="s">
        <v>115</v>
      </c>
      <c r="C68" s="79"/>
      <c r="D68" s="79"/>
      <c r="E68" s="79"/>
      <c r="F68" s="79"/>
      <c r="G68" s="79"/>
      <c r="H68" s="79"/>
      <c r="I68" s="79"/>
      <c r="J68" s="79"/>
      <c r="K68" s="79"/>
    </row>
    <row r="69" spans="1:11" ht="57.75" customHeight="1">
      <c r="A69" s="21"/>
      <c r="B69" s="19" t="s">
        <v>124</v>
      </c>
      <c r="C69" s="49">
        <v>90.88</v>
      </c>
      <c r="D69" s="50"/>
      <c r="E69" s="50">
        <f t="shared" ref="E69" si="23">C69+D69</f>
        <v>90.88</v>
      </c>
      <c r="F69" s="50">
        <v>111.49</v>
      </c>
      <c r="G69" s="50"/>
      <c r="H69" s="50">
        <f t="shared" ref="H69" si="24">F69+G69</f>
        <v>111.49</v>
      </c>
      <c r="I69" s="50">
        <f t="shared" ref="I69" si="25">F69-C69</f>
        <v>20.61</v>
      </c>
      <c r="J69" s="50">
        <f t="shared" ref="J69" si="26">G69-D69</f>
        <v>0</v>
      </c>
      <c r="K69" s="50">
        <f t="shared" ref="K69" si="27">I69+J69</f>
        <v>20.61</v>
      </c>
    </row>
    <row r="70" spans="1:11" ht="37.950000000000003" customHeight="1">
      <c r="A70" s="80" t="s">
        <v>138</v>
      </c>
      <c r="B70" s="71"/>
      <c r="C70" s="71"/>
      <c r="D70" s="71"/>
      <c r="E70" s="71"/>
      <c r="F70" s="71"/>
      <c r="G70" s="71"/>
      <c r="H70" s="71"/>
      <c r="I70" s="71"/>
      <c r="J70" s="71"/>
      <c r="K70" s="71"/>
    </row>
    <row r="71" spans="1:11" ht="33" customHeight="1">
      <c r="A71" s="73" t="s">
        <v>135</v>
      </c>
      <c r="B71" s="74"/>
      <c r="C71" s="74"/>
      <c r="D71" s="74"/>
      <c r="E71" s="74"/>
      <c r="F71" s="74"/>
      <c r="G71" s="74"/>
      <c r="H71" s="74"/>
      <c r="I71" s="74"/>
      <c r="J71" s="74"/>
      <c r="K71" s="74"/>
    </row>
    <row r="72" spans="1:11" ht="14.4" customHeight="1">
      <c r="A72" s="75" t="s">
        <v>112</v>
      </c>
      <c r="B72" s="75"/>
      <c r="C72" s="75"/>
      <c r="D72" s="75"/>
      <c r="E72" s="75"/>
      <c r="F72" s="75"/>
      <c r="G72" s="75"/>
      <c r="H72" s="75"/>
      <c r="I72" s="75"/>
      <c r="J72" s="75"/>
      <c r="K72" s="75"/>
    </row>
    <row r="73" spans="1:11" ht="13.2" customHeight="1">
      <c r="A73" s="76" t="s">
        <v>92</v>
      </c>
      <c r="B73" s="76"/>
      <c r="C73" s="76"/>
      <c r="D73" s="76"/>
      <c r="E73" s="76"/>
      <c r="F73" s="76"/>
      <c r="G73" s="76"/>
      <c r="H73" s="76"/>
      <c r="I73" s="76"/>
      <c r="J73" s="76"/>
      <c r="K73" s="76"/>
    </row>
    <row r="74" spans="1:11" ht="18.600000000000001" customHeight="1">
      <c r="A74" s="75" t="s">
        <v>93</v>
      </c>
      <c r="B74" s="75"/>
      <c r="C74" s="75"/>
      <c r="D74" s="75"/>
      <c r="E74" s="75"/>
      <c r="F74" s="75"/>
      <c r="G74" s="75"/>
      <c r="H74" s="75"/>
      <c r="I74" s="75"/>
      <c r="J74" s="75"/>
      <c r="K74" s="75"/>
    </row>
    <row r="75" spans="1:11" ht="17.399999999999999" customHeight="1">
      <c r="A75" s="68" t="s">
        <v>136</v>
      </c>
      <c r="B75" s="69"/>
      <c r="C75" s="69"/>
      <c r="D75" s="69"/>
      <c r="E75" s="69"/>
      <c r="F75" s="69"/>
      <c r="G75" s="69"/>
      <c r="H75" s="69"/>
      <c r="I75" s="69"/>
      <c r="J75" s="69"/>
      <c r="K75" s="69"/>
    </row>
    <row r="76" spans="1:11" ht="28.2" customHeight="1">
      <c r="A76" s="71" t="s">
        <v>7</v>
      </c>
      <c r="B76" s="71" t="s">
        <v>8</v>
      </c>
      <c r="C76" s="65" t="s">
        <v>35</v>
      </c>
      <c r="D76" s="65"/>
      <c r="E76" s="65"/>
      <c r="F76" s="65" t="s">
        <v>36</v>
      </c>
      <c r="G76" s="65"/>
      <c r="H76" s="65"/>
      <c r="I76" s="77" t="s">
        <v>94</v>
      </c>
      <c r="J76" s="65"/>
      <c r="K76" s="65"/>
    </row>
    <row r="77" spans="1:11" s="5" customFormat="1" ht="20.399999999999999" customHeight="1">
      <c r="A77" s="71"/>
      <c r="B77" s="71"/>
      <c r="C77" s="4" t="s">
        <v>67</v>
      </c>
      <c r="D77" s="4" t="s">
        <v>68</v>
      </c>
      <c r="E77" s="4" t="s">
        <v>69</v>
      </c>
      <c r="F77" s="4" t="s">
        <v>67</v>
      </c>
      <c r="G77" s="4" t="s">
        <v>68</v>
      </c>
      <c r="H77" s="4" t="s">
        <v>69</v>
      </c>
      <c r="I77" s="4" t="s">
        <v>67</v>
      </c>
      <c r="J77" s="4" t="s">
        <v>68</v>
      </c>
      <c r="K77" s="4" t="s">
        <v>69</v>
      </c>
    </row>
    <row r="78" spans="1:11" ht="23.25" customHeight="1">
      <c r="A78" s="26"/>
      <c r="B78" s="26" t="s">
        <v>37</v>
      </c>
      <c r="C78" s="51">
        <f>SUM(C82)</f>
        <v>1690.13</v>
      </c>
      <c r="D78" s="51">
        <f>SUM(D82)</f>
        <v>461.54399999999998</v>
      </c>
      <c r="E78" s="51">
        <f>C78+D78</f>
        <v>2151.674</v>
      </c>
      <c r="F78" s="51">
        <f>SUM(F82)</f>
        <v>1680.74</v>
      </c>
      <c r="G78" s="51">
        <f>SUM(G82)</f>
        <v>107.5056</v>
      </c>
      <c r="H78" s="51">
        <f>F78+G78</f>
        <v>1788.2456</v>
      </c>
      <c r="I78" s="51">
        <f>F78/C78*100-100</f>
        <v>-0.55557856496247382</v>
      </c>
      <c r="J78" s="51">
        <f>G78/D78*100-100</f>
        <v>-76.707399511205864</v>
      </c>
      <c r="K78" s="51">
        <f>H78/E78*100-100</f>
        <v>-16.890495493276404</v>
      </c>
    </row>
    <row r="79" spans="1:11" ht="28.95" customHeight="1">
      <c r="A79" s="72" t="s">
        <v>95</v>
      </c>
      <c r="B79" s="72"/>
      <c r="C79" s="72"/>
      <c r="D79" s="72"/>
      <c r="E79" s="72"/>
      <c r="F79" s="72"/>
      <c r="G79" s="72"/>
      <c r="H79" s="72"/>
      <c r="I79" s="72"/>
      <c r="J79" s="72"/>
      <c r="K79" s="72"/>
    </row>
    <row r="80" spans="1:11" ht="38.25" customHeight="1">
      <c r="A80" s="63" t="s">
        <v>147</v>
      </c>
      <c r="B80" s="63"/>
      <c r="C80" s="63"/>
      <c r="D80" s="63"/>
      <c r="E80" s="63"/>
      <c r="F80" s="63"/>
      <c r="G80" s="63"/>
      <c r="H80" s="63"/>
      <c r="I80" s="63"/>
      <c r="J80" s="63"/>
      <c r="K80" s="63"/>
    </row>
    <row r="81" spans="1:11" ht="13.8">
      <c r="A81" s="26"/>
      <c r="B81" s="14" t="s">
        <v>12</v>
      </c>
      <c r="C81" s="26"/>
      <c r="D81" s="26"/>
      <c r="E81" s="26"/>
      <c r="F81" s="8"/>
      <c r="G81" s="8"/>
      <c r="H81" s="8"/>
      <c r="I81" s="8"/>
      <c r="J81" s="8"/>
      <c r="K81" s="8"/>
    </row>
    <row r="82" spans="1:11" ht="27.6">
      <c r="A82" s="26"/>
      <c r="B82" s="42" t="s">
        <v>142</v>
      </c>
      <c r="C82" s="52">
        <v>1690.13</v>
      </c>
      <c r="D82" s="52">
        <v>461.54399999999998</v>
      </c>
      <c r="E82" s="52">
        <f>C82+D82</f>
        <v>2151.674</v>
      </c>
      <c r="F82" s="52">
        <v>1680.74</v>
      </c>
      <c r="G82" s="52">
        <v>107.5056</v>
      </c>
      <c r="H82" s="52">
        <f>F82+G82</f>
        <v>1788.2456</v>
      </c>
      <c r="I82" s="52">
        <f>F82/C82*100-100</f>
        <v>-0.55557856496247382</v>
      </c>
      <c r="J82" s="52">
        <f>G82/D82*100-100</f>
        <v>-76.707399511205864</v>
      </c>
      <c r="K82" s="52">
        <f>H82/E82*100-100</f>
        <v>-16.890495493276404</v>
      </c>
    </row>
    <row r="83" spans="1:11" ht="30.6" customHeight="1">
      <c r="A83" s="64" t="s">
        <v>97</v>
      </c>
      <c r="B83" s="65"/>
      <c r="C83" s="65"/>
      <c r="D83" s="65"/>
      <c r="E83" s="65"/>
      <c r="F83" s="65"/>
      <c r="G83" s="65"/>
      <c r="H83" s="65"/>
      <c r="I83" s="65"/>
      <c r="J83" s="65"/>
      <c r="K83" s="65"/>
    </row>
    <row r="84" spans="1:11" ht="41.25" customHeight="1">
      <c r="A84" s="63" t="s">
        <v>148</v>
      </c>
      <c r="B84" s="63"/>
      <c r="C84" s="63"/>
      <c r="D84" s="63"/>
      <c r="E84" s="63"/>
      <c r="F84" s="63"/>
      <c r="G84" s="63"/>
      <c r="H84" s="63"/>
      <c r="I84" s="63"/>
      <c r="J84" s="63"/>
      <c r="K84" s="63"/>
    </row>
    <row r="85" spans="1:11" s="7" customFormat="1" ht="13.8">
      <c r="A85" s="25" t="s">
        <v>86</v>
      </c>
      <c r="B85" s="25" t="s">
        <v>87</v>
      </c>
      <c r="C85" s="31"/>
      <c r="D85" s="31"/>
      <c r="E85" s="27"/>
      <c r="F85" s="27"/>
      <c r="G85" s="27"/>
      <c r="H85" s="27"/>
      <c r="I85" s="35"/>
      <c r="J85" s="35"/>
      <c r="K85" s="35"/>
    </row>
    <row r="86" spans="1:11" s="7" customFormat="1" ht="13.8">
      <c r="A86" s="25"/>
      <c r="B86" s="19" t="s">
        <v>117</v>
      </c>
      <c r="C86" s="31">
        <v>1</v>
      </c>
      <c r="D86" s="31"/>
      <c r="E86" s="27">
        <f>C86+D86</f>
        <v>1</v>
      </c>
      <c r="F86" s="27">
        <v>1</v>
      </c>
      <c r="G86" s="27"/>
      <c r="H86" s="27">
        <f>F86+G86</f>
        <v>1</v>
      </c>
      <c r="I86" s="35">
        <f t="shared" ref="I86:I93" si="28">F86/C86*100-100</f>
        <v>0</v>
      </c>
      <c r="J86" s="35"/>
      <c r="K86" s="35">
        <f t="shared" ref="K86:K93" si="29">H86/E86*100-100</f>
        <v>0</v>
      </c>
    </row>
    <row r="87" spans="1:11" s="7" customFormat="1" ht="13.8">
      <c r="A87" s="25"/>
      <c r="B87" s="19" t="s">
        <v>126</v>
      </c>
      <c r="C87" s="31">
        <v>1</v>
      </c>
      <c r="D87" s="31"/>
      <c r="E87" s="27">
        <f t="shared" ref="E87:E92" si="30">C87+D87</f>
        <v>1</v>
      </c>
      <c r="F87" s="27">
        <v>1</v>
      </c>
      <c r="G87" s="27"/>
      <c r="H87" s="27">
        <f t="shared" ref="H87:H92" si="31">F87+G87</f>
        <v>1</v>
      </c>
      <c r="I87" s="35">
        <f t="shared" si="28"/>
        <v>0</v>
      </c>
      <c r="J87" s="35"/>
      <c r="K87" s="35">
        <f t="shared" si="29"/>
        <v>0</v>
      </c>
    </row>
    <row r="88" spans="1:11" s="7" customFormat="1" ht="41.4">
      <c r="A88" s="25"/>
      <c r="B88" s="19" t="s">
        <v>127</v>
      </c>
      <c r="C88" s="31">
        <v>21</v>
      </c>
      <c r="D88" s="31"/>
      <c r="E88" s="27">
        <f t="shared" si="30"/>
        <v>21</v>
      </c>
      <c r="F88" s="27">
        <v>21</v>
      </c>
      <c r="G88" s="27"/>
      <c r="H88" s="27">
        <f t="shared" si="31"/>
        <v>21</v>
      </c>
      <c r="I88" s="35">
        <f t="shared" si="28"/>
        <v>0</v>
      </c>
      <c r="J88" s="35"/>
      <c r="K88" s="35">
        <f t="shared" si="29"/>
        <v>0</v>
      </c>
    </row>
    <row r="89" spans="1:11" s="7" customFormat="1" ht="27.6">
      <c r="A89" s="25"/>
      <c r="B89" s="19" t="s">
        <v>118</v>
      </c>
      <c r="C89" s="31">
        <f>C90+C91+C92</f>
        <v>20.75</v>
      </c>
      <c r="D89" s="31"/>
      <c r="E89" s="27">
        <f t="shared" si="30"/>
        <v>20.75</v>
      </c>
      <c r="F89" s="27">
        <v>22.5</v>
      </c>
      <c r="G89" s="27"/>
      <c r="H89" s="27">
        <f t="shared" si="31"/>
        <v>22.5</v>
      </c>
      <c r="I89" s="35">
        <f t="shared" si="28"/>
        <v>8.4337349397590344</v>
      </c>
      <c r="J89" s="35"/>
      <c r="K89" s="35">
        <f t="shared" si="29"/>
        <v>8.4337349397590344</v>
      </c>
    </row>
    <row r="90" spans="1:11" s="7" customFormat="1" ht="27.6">
      <c r="A90" s="25"/>
      <c r="B90" s="19" t="s">
        <v>119</v>
      </c>
      <c r="C90" s="31">
        <v>1</v>
      </c>
      <c r="D90" s="31"/>
      <c r="E90" s="27">
        <f t="shared" si="30"/>
        <v>1</v>
      </c>
      <c r="F90" s="27">
        <v>1</v>
      </c>
      <c r="G90" s="27"/>
      <c r="H90" s="27">
        <f t="shared" si="31"/>
        <v>1</v>
      </c>
      <c r="I90" s="35">
        <f t="shared" si="28"/>
        <v>0</v>
      </c>
      <c r="J90" s="35"/>
      <c r="K90" s="35">
        <f t="shared" si="29"/>
        <v>0</v>
      </c>
    </row>
    <row r="91" spans="1:11" s="7" customFormat="1" ht="27.6">
      <c r="A91" s="25"/>
      <c r="B91" s="19" t="s">
        <v>121</v>
      </c>
      <c r="C91" s="31">
        <v>16.75</v>
      </c>
      <c r="D91" s="31"/>
      <c r="E91" s="27">
        <f t="shared" si="30"/>
        <v>16.75</v>
      </c>
      <c r="F91" s="27">
        <v>17.5</v>
      </c>
      <c r="G91" s="27"/>
      <c r="H91" s="27">
        <f t="shared" si="31"/>
        <v>17.5</v>
      </c>
      <c r="I91" s="35">
        <f t="shared" si="28"/>
        <v>4.4776119402985017</v>
      </c>
      <c r="J91" s="35"/>
      <c r="K91" s="35">
        <f t="shared" si="29"/>
        <v>4.4776119402985017</v>
      </c>
    </row>
    <row r="92" spans="1:11" ht="41.4">
      <c r="A92" s="26"/>
      <c r="B92" s="19" t="s">
        <v>120</v>
      </c>
      <c r="C92" s="31">
        <v>3</v>
      </c>
      <c r="D92" s="31"/>
      <c r="E92" s="27">
        <f t="shared" si="30"/>
        <v>3</v>
      </c>
      <c r="F92" s="27">
        <v>4</v>
      </c>
      <c r="G92" s="27"/>
      <c r="H92" s="27">
        <f t="shared" si="31"/>
        <v>4</v>
      </c>
      <c r="I92" s="35">
        <f t="shared" si="28"/>
        <v>33.333333333333314</v>
      </c>
      <c r="J92" s="35"/>
      <c r="K92" s="35">
        <f t="shared" si="29"/>
        <v>33.333333333333314</v>
      </c>
    </row>
    <row r="93" spans="1:11" ht="55.2">
      <c r="A93" s="26"/>
      <c r="B93" s="19" t="s">
        <v>128</v>
      </c>
      <c r="C93" s="35">
        <v>1690.13</v>
      </c>
      <c r="D93" s="35"/>
      <c r="E93" s="35">
        <f t="shared" ref="E93" si="32">C93+D93</f>
        <v>1690.13</v>
      </c>
      <c r="F93" s="35">
        <v>1680.74</v>
      </c>
      <c r="G93" s="35"/>
      <c r="H93" s="35">
        <f t="shared" ref="H93" si="33">F93+G93</f>
        <v>1680.74</v>
      </c>
      <c r="I93" s="35">
        <f t="shared" si="28"/>
        <v>-0.55557856496247382</v>
      </c>
      <c r="J93" s="35"/>
      <c r="K93" s="35">
        <f t="shared" si="29"/>
        <v>-0.55557856496247382</v>
      </c>
    </row>
    <row r="94" spans="1:11" s="7" customFormat="1" ht="13.8">
      <c r="A94" s="25" t="s">
        <v>88</v>
      </c>
      <c r="B94" s="25" t="s">
        <v>89</v>
      </c>
      <c r="C94" s="33"/>
      <c r="D94" s="33"/>
      <c r="E94" s="29"/>
      <c r="F94" s="29"/>
      <c r="G94" s="29"/>
      <c r="H94" s="29"/>
      <c r="I94" s="35"/>
      <c r="J94" s="35"/>
      <c r="K94" s="35"/>
    </row>
    <row r="95" spans="1:11" s="7" customFormat="1" ht="13.8">
      <c r="A95" s="25"/>
      <c r="B95" s="22" t="s">
        <v>129</v>
      </c>
      <c r="C95" s="31">
        <v>58210</v>
      </c>
      <c r="D95" s="31"/>
      <c r="E95" s="27">
        <f>C95+D95</f>
        <v>58210</v>
      </c>
      <c r="F95" s="27">
        <v>64900</v>
      </c>
      <c r="G95" s="27"/>
      <c r="H95" s="27">
        <f>F95+G95</f>
        <v>64900</v>
      </c>
      <c r="I95" s="35">
        <f t="shared" ref="I95:I96" si="34">F95/C95*100-100</f>
        <v>11.492870640783366</v>
      </c>
      <c r="J95" s="35"/>
      <c r="K95" s="35">
        <f t="shared" ref="K95:K96" si="35">H95/E95*100-100</f>
        <v>11.492870640783366</v>
      </c>
    </row>
    <row r="96" spans="1:11" s="7" customFormat="1" ht="27.6">
      <c r="A96" s="25"/>
      <c r="B96" s="22" t="s">
        <v>130</v>
      </c>
      <c r="C96" s="31">
        <v>195</v>
      </c>
      <c r="D96" s="31"/>
      <c r="E96" s="27">
        <f t="shared" ref="E96:E98" si="36">C96+D96</f>
        <v>195</v>
      </c>
      <c r="F96" s="27">
        <v>1279</v>
      </c>
      <c r="G96" s="27"/>
      <c r="H96" s="27">
        <f t="shared" ref="H96:H98" si="37">F96+G96</f>
        <v>1279</v>
      </c>
      <c r="I96" s="35">
        <f t="shared" si="34"/>
        <v>555.89743589743591</v>
      </c>
      <c r="J96" s="35"/>
      <c r="K96" s="35">
        <f t="shared" si="35"/>
        <v>555.89743589743591</v>
      </c>
    </row>
    <row r="97" spans="1:11" s="7" customFormat="1" ht="13.8">
      <c r="A97" s="25"/>
      <c r="B97" s="22" t="s">
        <v>123</v>
      </c>
      <c r="C97" s="31">
        <v>58015</v>
      </c>
      <c r="D97" s="31"/>
      <c r="E97" s="27">
        <f t="shared" si="36"/>
        <v>58015</v>
      </c>
      <c r="F97" s="27">
        <v>63621</v>
      </c>
      <c r="G97" s="27"/>
      <c r="H97" s="27">
        <f t="shared" si="37"/>
        <v>63621</v>
      </c>
      <c r="I97" s="35">
        <f t="shared" ref="I97:I98" si="38">F97/C97*100-100</f>
        <v>9.6630181849521648</v>
      </c>
      <c r="J97" s="35"/>
      <c r="K97" s="35">
        <f t="shared" ref="K97:K101" si="39">H97/E97*100-100</f>
        <v>9.6630181849521648</v>
      </c>
    </row>
    <row r="98" spans="1:11" s="7" customFormat="1" ht="41.4">
      <c r="A98" s="25"/>
      <c r="B98" s="22" t="s">
        <v>131</v>
      </c>
      <c r="C98" s="31">
        <v>291</v>
      </c>
      <c r="D98" s="31"/>
      <c r="E98" s="27">
        <f t="shared" si="36"/>
        <v>291</v>
      </c>
      <c r="F98" s="27">
        <v>236</v>
      </c>
      <c r="G98" s="27"/>
      <c r="H98" s="27">
        <f t="shared" si="37"/>
        <v>236</v>
      </c>
      <c r="I98" s="35">
        <f t="shared" si="38"/>
        <v>-18.900343642611688</v>
      </c>
      <c r="J98" s="35"/>
      <c r="K98" s="35">
        <f t="shared" si="39"/>
        <v>-18.900343642611688</v>
      </c>
    </row>
    <row r="99" spans="1:11" ht="13.8">
      <c r="A99" s="26"/>
      <c r="B99" s="22" t="s">
        <v>132</v>
      </c>
      <c r="C99" s="35"/>
      <c r="D99" s="35">
        <v>461.54399999999998</v>
      </c>
      <c r="E99" s="35">
        <f t="shared" ref="E99" si="40">C99+D99</f>
        <v>461.54399999999998</v>
      </c>
      <c r="F99" s="35"/>
      <c r="G99" s="35">
        <v>107.506</v>
      </c>
      <c r="H99" s="35">
        <f t="shared" ref="H99:H101" si="41">F99+G99</f>
        <v>107.506</v>
      </c>
      <c r="I99" s="35"/>
      <c r="J99" s="35">
        <f t="shared" ref="J99:J100" si="42">G99/D99*100-100</f>
        <v>-76.707312845579182</v>
      </c>
      <c r="K99" s="35">
        <f t="shared" si="39"/>
        <v>-76.707312845579182</v>
      </c>
    </row>
    <row r="100" spans="1:11" ht="27.6">
      <c r="A100" s="26"/>
      <c r="B100" s="22" t="s">
        <v>133</v>
      </c>
      <c r="C100" s="35"/>
      <c r="D100" s="35">
        <v>3.9</v>
      </c>
      <c r="E100" s="35">
        <f>C100+D100</f>
        <v>3.9</v>
      </c>
      <c r="F100" s="35"/>
      <c r="G100" s="35">
        <v>21.58</v>
      </c>
      <c r="H100" s="35">
        <f t="shared" si="41"/>
        <v>21.58</v>
      </c>
      <c r="I100" s="35"/>
      <c r="J100" s="35">
        <f t="shared" si="42"/>
        <v>453.33333333333337</v>
      </c>
      <c r="K100" s="35">
        <f t="shared" si="39"/>
        <v>453.33333333333337</v>
      </c>
    </row>
    <row r="101" spans="1:11" ht="13.8">
      <c r="A101" s="26"/>
      <c r="B101" s="22" t="s">
        <v>134</v>
      </c>
      <c r="C101" s="31"/>
      <c r="D101" s="31">
        <v>195</v>
      </c>
      <c r="E101" s="27">
        <f t="shared" ref="E101" si="43">C101+D101</f>
        <v>195</v>
      </c>
      <c r="F101" s="27"/>
      <c r="G101" s="27">
        <v>1279</v>
      </c>
      <c r="H101" s="27">
        <f t="shared" si="41"/>
        <v>1279</v>
      </c>
      <c r="I101" s="35"/>
      <c r="J101" s="35">
        <f>G101/D101*100-100</f>
        <v>555.89743589743591</v>
      </c>
      <c r="K101" s="35">
        <f t="shared" si="39"/>
        <v>555.89743589743591</v>
      </c>
    </row>
    <row r="102" spans="1:11" s="7" customFormat="1" ht="13.8">
      <c r="A102" s="25" t="s">
        <v>90</v>
      </c>
      <c r="B102" s="25" t="s">
        <v>91</v>
      </c>
      <c r="C102" s="33"/>
      <c r="D102" s="33"/>
      <c r="E102" s="29"/>
      <c r="F102" s="29"/>
      <c r="G102" s="29"/>
      <c r="H102" s="29"/>
      <c r="I102" s="36"/>
      <c r="J102" s="35"/>
      <c r="K102" s="35"/>
    </row>
    <row r="103" spans="1:11" ht="21" customHeight="1">
      <c r="A103" s="26"/>
      <c r="B103" s="19" t="s">
        <v>154</v>
      </c>
      <c r="C103" s="31"/>
      <c r="D103" s="31">
        <f>ROUND(D100/D101*1000,2)</f>
        <v>20</v>
      </c>
      <c r="E103" s="41">
        <f>ROUND(E100/E101*1000,2)</f>
        <v>20</v>
      </c>
      <c r="F103" s="27"/>
      <c r="G103" s="31">
        <f>ROUND(G100/G101*1000,2)</f>
        <v>16.87</v>
      </c>
      <c r="H103" s="27">
        <f t="shared" ref="H103:H107" si="44">F103+G103</f>
        <v>16.87</v>
      </c>
      <c r="I103" s="35"/>
      <c r="J103" s="35">
        <f t="shared" ref="J103" si="45">G103/D103*100-100</f>
        <v>-15.649999999999991</v>
      </c>
      <c r="K103" s="35">
        <f t="shared" ref="K103:K104" si="46">H103/E103*100-100</f>
        <v>-15.649999999999991</v>
      </c>
    </row>
    <row r="104" spans="1:11" ht="27.6">
      <c r="A104" s="26"/>
      <c r="B104" s="19" t="s">
        <v>155</v>
      </c>
      <c r="C104" s="31">
        <v>29.03</v>
      </c>
      <c r="D104" s="41"/>
      <c r="E104" s="41">
        <f>C104+D104</f>
        <v>29.03</v>
      </c>
      <c r="F104" s="31">
        <f>ROUND(F82/$F$95*1000,2)</f>
        <v>25.9</v>
      </c>
      <c r="G104" s="41">
        <f>ROUND(G82/$F$95*1000,2)</f>
        <v>1.66</v>
      </c>
      <c r="H104" s="41">
        <f>ROUND(H82/$F$95*1000+0.01,2)</f>
        <v>27.56</v>
      </c>
      <c r="I104" s="35">
        <f t="shared" ref="I104" si="47">F104/C104*100-100</f>
        <v>-10.781949707199459</v>
      </c>
      <c r="J104" s="35" t="s">
        <v>164</v>
      </c>
      <c r="K104" s="35">
        <f t="shared" si="46"/>
        <v>-5.0637271787805815</v>
      </c>
    </row>
    <row r="105" spans="1:11" ht="33.75" customHeight="1">
      <c r="A105" s="30"/>
      <c r="B105" s="19" t="s">
        <v>157</v>
      </c>
      <c r="C105" s="31"/>
      <c r="D105" s="31"/>
      <c r="E105" s="31"/>
      <c r="F105" s="31">
        <f>ROUND($F$82/$F$98,1)</f>
        <v>7.1</v>
      </c>
      <c r="G105" s="31"/>
      <c r="H105" s="31">
        <f>ROUND($F$82/$F$98,1)</f>
        <v>7.1</v>
      </c>
      <c r="I105" s="35" t="s">
        <v>164</v>
      </c>
      <c r="J105" s="35"/>
      <c r="K105" s="35" t="s">
        <v>164</v>
      </c>
    </row>
    <row r="106" spans="1:11" ht="13.8">
      <c r="A106" s="25">
        <v>4</v>
      </c>
      <c r="B106" s="23" t="s">
        <v>115</v>
      </c>
      <c r="C106" s="31"/>
      <c r="D106" s="31"/>
      <c r="E106" s="27"/>
      <c r="F106" s="27"/>
      <c r="G106" s="27"/>
      <c r="H106" s="27"/>
      <c r="I106" s="35"/>
      <c r="J106" s="35"/>
      <c r="K106" s="35"/>
    </row>
    <row r="107" spans="1:11" ht="55.2">
      <c r="A107" s="21"/>
      <c r="B107" s="19" t="s">
        <v>124</v>
      </c>
      <c r="C107" s="31">
        <v>104.7</v>
      </c>
      <c r="D107" s="31"/>
      <c r="E107" s="27">
        <f t="shared" ref="E107" si="48">C107+D107</f>
        <v>104.7</v>
      </c>
      <c r="F107" s="27">
        <v>111.49</v>
      </c>
      <c r="G107" s="27"/>
      <c r="H107" s="27">
        <f t="shared" si="44"/>
        <v>111.49</v>
      </c>
      <c r="I107" s="35">
        <f t="shared" ref="I107" si="49">F107/C107*100-100</f>
        <v>6.4851957975166954</v>
      </c>
      <c r="J107" s="35"/>
      <c r="K107" s="35">
        <f t="shared" ref="K107" si="50">H107/E107*100-100</f>
        <v>6.4851957975166954</v>
      </c>
    </row>
    <row r="108" spans="1:11" ht="17.399999999999999" customHeight="1">
      <c r="A108" s="64" t="s">
        <v>96</v>
      </c>
      <c r="B108" s="64"/>
      <c r="C108" s="64"/>
      <c r="D108" s="64"/>
      <c r="E108" s="64"/>
      <c r="F108" s="64"/>
      <c r="G108" s="64"/>
      <c r="H108" s="64"/>
      <c r="I108" s="64"/>
      <c r="J108" s="64"/>
      <c r="K108" s="64"/>
    </row>
    <row r="109" spans="1:11" ht="45.6" customHeight="1">
      <c r="A109" s="63" t="s">
        <v>165</v>
      </c>
      <c r="B109" s="63"/>
      <c r="C109" s="63"/>
      <c r="D109" s="63"/>
      <c r="E109" s="63"/>
      <c r="F109" s="63"/>
      <c r="G109" s="63"/>
      <c r="H109" s="63"/>
      <c r="I109" s="63"/>
      <c r="J109" s="63"/>
      <c r="K109" s="63"/>
    </row>
    <row r="110" spans="1:11" ht="13.95" customHeight="1">
      <c r="A110" s="66" t="s">
        <v>98</v>
      </c>
      <c r="B110" s="66"/>
      <c r="C110" s="66"/>
      <c r="D110" s="66"/>
      <c r="E110" s="66"/>
      <c r="F110" s="66"/>
      <c r="G110" s="66"/>
      <c r="H110" s="66"/>
      <c r="I110" s="66"/>
      <c r="J110" s="66"/>
      <c r="K110" s="66"/>
    </row>
    <row r="111" spans="1:11" ht="30.75" customHeight="1">
      <c r="A111" s="67" t="s">
        <v>99</v>
      </c>
      <c r="B111" s="67"/>
      <c r="C111" s="67"/>
      <c r="D111" s="67"/>
      <c r="E111" s="67"/>
      <c r="F111" s="67"/>
      <c r="G111" s="67"/>
      <c r="H111" s="67"/>
      <c r="I111" s="67"/>
      <c r="J111" s="67"/>
      <c r="K111" s="67"/>
    </row>
    <row r="112" spans="1:11" ht="15" customHeight="1">
      <c r="A112" s="68" t="s">
        <v>111</v>
      </c>
      <c r="B112" s="69"/>
      <c r="C112" s="69"/>
      <c r="D112" s="69"/>
      <c r="E112" s="69"/>
      <c r="F112" s="69"/>
      <c r="G112" s="69"/>
      <c r="H112" s="69"/>
      <c r="I112" s="69"/>
      <c r="J112" s="69"/>
      <c r="K112" s="69"/>
    </row>
    <row r="113" spans="1:8" ht="72">
      <c r="A113" s="26" t="s">
        <v>38</v>
      </c>
      <c r="B113" s="26" t="s">
        <v>8</v>
      </c>
      <c r="C113" s="6" t="s">
        <v>100</v>
      </c>
      <c r="D113" s="6" t="s">
        <v>101</v>
      </c>
      <c r="E113" s="6" t="s">
        <v>102</v>
      </c>
      <c r="F113" s="6" t="s">
        <v>84</v>
      </c>
      <c r="G113" s="6" t="s">
        <v>103</v>
      </c>
      <c r="H113" s="6" t="s">
        <v>104</v>
      </c>
    </row>
    <row r="114" spans="1:8" ht="13.8">
      <c r="A114" s="26" t="s">
        <v>5</v>
      </c>
      <c r="B114" s="26" t="s">
        <v>17</v>
      </c>
      <c r="C114" s="26" t="s">
        <v>26</v>
      </c>
      <c r="D114" s="26" t="s">
        <v>34</v>
      </c>
      <c r="E114" s="26" t="s">
        <v>33</v>
      </c>
      <c r="F114" s="26" t="s">
        <v>39</v>
      </c>
      <c r="G114" s="26" t="s">
        <v>32</v>
      </c>
      <c r="H114" s="26" t="s">
        <v>40</v>
      </c>
    </row>
    <row r="115" spans="1:8" ht="13.8">
      <c r="A115" s="26" t="s">
        <v>41</v>
      </c>
      <c r="B115" s="26" t="s">
        <v>42</v>
      </c>
      <c r="C115" s="26" t="s">
        <v>11</v>
      </c>
      <c r="D115" s="26"/>
      <c r="E115" s="26"/>
      <c r="F115" s="26">
        <f>E115-D115</f>
        <v>0</v>
      </c>
      <c r="G115" s="26" t="s">
        <v>11</v>
      </c>
      <c r="H115" s="26" t="s">
        <v>11</v>
      </c>
    </row>
    <row r="116" spans="1:8" ht="13.8">
      <c r="A116" s="26"/>
      <c r="B116" s="26" t="s">
        <v>43</v>
      </c>
      <c r="C116" s="26" t="s">
        <v>11</v>
      </c>
      <c r="D116" s="26"/>
      <c r="E116" s="26"/>
      <c r="F116" s="26">
        <f t="shared" ref="F116:F117" si="51">E116-D116</f>
        <v>0</v>
      </c>
      <c r="G116" s="26" t="s">
        <v>11</v>
      </c>
      <c r="H116" s="26" t="s">
        <v>11</v>
      </c>
    </row>
    <row r="117" spans="1:8" ht="27.6">
      <c r="A117" s="26"/>
      <c r="B117" s="26" t="s">
        <v>44</v>
      </c>
      <c r="C117" s="26" t="s">
        <v>11</v>
      </c>
      <c r="D117" s="26"/>
      <c r="E117" s="26"/>
      <c r="F117" s="26">
        <f t="shared" si="51"/>
        <v>0</v>
      </c>
      <c r="G117" s="26" t="s">
        <v>11</v>
      </c>
      <c r="H117" s="26" t="s">
        <v>11</v>
      </c>
    </row>
    <row r="118" spans="1:8" ht="13.8">
      <c r="A118" s="26"/>
      <c r="B118" s="26" t="s">
        <v>45</v>
      </c>
      <c r="C118" s="26" t="s">
        <v>11</v>
      </c>
      <c r="D118" s="26"/>
      <c r="E118" s="26"/>
      <c r="F118" s="26"/>
      <c r="G118" s="26" t="s">
        <v>11</v>
      </c>
      <c r="H118" s="26" t="s">
        <v>11</v>
      </c>
    </row>
    <row r="119" spans="1:8" ht="13.8">
      <c r="A119" s="26"/>
      <c r="B119" s="26" t="s">
        <v>46</v>
      </c>
      <c r="C119" s="26" t="s">
        <v>11</v>
      </c>
      <c r="D119" s="26"/>
      <c r="E119" s="26"/>
      <c r="F119" s="26"/>
      <c r="G119" s="26" t="s">
        <v>11</v>
      </c>
      <c r="H119" s="26" t="s">
        <v>11</v>
      </c>
    </row>
    <row r="120" spans="1:8">
      <c r="A120" s="70" t="s">
        <v>113</v>
      </c>
      <c r="B120" s="71"/>
      <c r="C120" s="71"/>
      <c r="D120" s="71"/>
      <c r="E120" s="71"/>
      <c r="F120" s="71"/>
      <c r="G120" s="71"/>
      <c r="H120" s="71"/>
    </row>
    <row r="121" spans="1:8" ht="13.8">
      <c r="A121" s="26" t="s">
        <v>17</v>
      </c>
      <c r="B121" s="26" t="s">
        <v>47</v>
      </c>
      <c r="C121" s="26" t="s">
        <v>11</v>
      </c>
      <c r="D121" s="26"/>
      <c r="E121" s="26"/>
      <c r="F121" s="26">
        <f t="shared" ref="F121" si="52">E121-D121</f>
        <v>0</v>
      </c>
      <c r="G121" s="26" t="s">
        <v>11</v>
      </c>
      <c r="H121" s="26" t="s">
        <v>11</v>
      </c>
    </row>
    <row r="122" spans="1:8">
      <c r="A122" s="70" t="s">
        <v>137</v>
      </c>
      <c r="B122" s="71"/>
      <c r="C122" s="71"/>
      <c r="D122" s="71"/>
      <c r="E122" s="71"/>
      <c r="F122" s="71"/>
      <c r="G122" s="71"/>
      <c r="H122" s="71"/>
    </row>
    <row r="123" spans="1:8">
      <c r="A123" s="71" t="s">
        <v>48</v>
      </c>
      <c r="B123" s="71"/>
      <c r="C123" s="71"/>
      <c r="D123" s="71"/>
      <c r="E123" s="71"/>
      <c r="F123" s="71"/>
      <c r="G123" s="71"/>
      <c r="H123" s="71"/>
    </row>
    <row r="124" spans="1:8" ht="13.8">
      <c r="A124" s="26" t="s">
        <v>19</v>
      </c>
      <c r="B124" s="26" t="s">
        <v>49</v>
      </c>
      <c r="C124" s="26"/>
      <c r="D124" s="26"/>
      <c r="E124" s="26"/>
      <c r="F124" s="26"/>
      <c r="G124" s="26"/>
      <c r="H124" s="26"/>
    </row>
    <row r="125" spans="1:8" ht="13.8">
      <c r="A125" s="26"/>
      <c r="B125" s="26" t="s">
        <v>50</v>
      </c>
      <c r="C125" s="26"/>
      <c r="D125" s="26"/>
      <c r="E125" s="26"/>
      <c r="F125" s="26">
        <f t="shared" ref="F125" si="53">E125-D125</f>
        <v>0</v>
      </c>
      <c r="G125" s="26"/>
      <c r="H125" s="26"/>
    </row>
    <row r="126" spans="1:8" ht="13.8" thickBot="1">
      <c r="A126" s="60" t="s">
        <v>51</v>
      </c>
      <c r="B126" s="61"/>
      <c r="C126" s="61"/>
      <c r="D126" s="61"/>
      <c r="E126" s="61"/>
      <c r="F126" s="61"/>
      <c r="G126" s="61"/>
      <c r="H126" s="62"/>
    </row>
    <row r="127" spans="1:8" ht="27.6">
      <c r="A127" s="26"/>
      <c r="B127" s="28" t="s">
        <v>114</v>
      </c>
      <c r="C127" s="26"/>
      <c r="D127" s="26"/>
      <c r="E127" s="26"/>
      <c r="F127" s="26">
        <f t="shared" ref="F127" si="54">E127-D127</f>
        <v>0</v>
      </c>
      <c r="G127" s="26"/>
      <c r="H127" s="26"/>
    </row>
    <row r="128" spans="1:8" ht="27.6">
      <c r="A128" s="26"/>
      <c r="B128" s="26" t="s">
        <v>52</v>
      </c>
      <c r="C128" s="26"/>
      <c r="D128" s="26"/>
      <c r="E128" s="26"/>
      <c r="F128" s="26"/>
      <c r="G128" s="26"/>
      <c r="H128" s="26"/>
    </row>
    <row r="129" spans="1:11" ht="27.6">
      <c r="A129" s="26" t="s">
        <v>20</v>
      </c>
      <c r="B129" s="26" t="s">
        <v>53</v>
      </c>
      <c r="C129" s="26" t="s">
        <v>11</v>
      </c>
      <c r="D129" s="26"/>
      <c r="E129" s="26"/>
      <c r="F129" s="26"/>
      <c r="G129" s="26" t="s">
        <v>11</v>
      </c>
      <c r="H129" s="26" t="s">
        <v>11</v>
      </c>
    </row>
    <row r="130" spans="1:11" ht="22.95" customHeight="1">
      <c r="A130" s="56" t="s">
        <v>166</v>
      </c>
      <c r="B130" s="56"/>
      <c r="C130" s="56"/>
      <c r="D130" s="56"/>
      <c r="E130" s="56"/>
      <c r="F130" s="56"/>
      <c r="G130" s="56"/>
      <c r="H130" s="56"/>
      <c r="I130" s="56"/>
      <c r="J130" s="56"/>
      <c r="K130" s="56"/>
    </row>
    <row r="131" spans="1:11" ht="16.95" customHeight="1">
      <c r="A131" s="54" t="s">
        <v>149</v>
      </c>
      <c r="B131" s="54"/>
      <c r="C131" s="54"/>
      <c r="D131" s="54"/>
      <c r="E131" s="54"/>
      <c r="F131" s="54"/>
      <c r="G131" s="54"/>
      <c r="H131" s="54"/>
      <c r="I131" s="54"/>
      <c r="J131" s="54"/>
      <c r="K131" s="54"/>
    </row>
    <row r="132" spans="1:11" ht="18" customHeight="1">
      <c r="A132" s="54" t="s">
        <v>105</v>
      </c>
      <c r="B132" s="57"/>
      <c r="C132" s="57"/>
      <c r="D132" s="57"/>
      <c r="E132" s="57"/>
      <c r="F132" s="57"/>
      <c r="G132" s="57"/>
      <c r="H132" s="57"/>
      <c r="I132" s="57"/>
      <c r="J132" s="57"/>
      <c r="K132" s="57"/>
    </row>
    <row r="133" spans="1:11" ht="25.95" customHeight="1">
      <c r="A133" s="58" t="s">
        <v>158</v>
      </c>
      <c r="B133" s="59"/>
      <c r="C133" s="59"/>
      <c r="D133" s="59"/>
      <c r="E133" s="59"/>
      <c r="F133" s="59"/>
      <c r="G133" s="59"/>
      <c r="H133" s="59"/>
      <c r="I133" s="59"/>
      <c r="J133" s="59"/>
      <c r="K133" s="59"/>
    </row>
    <row r="134" spans="1:11" ht="66" customHeight="1">
      <c r="A134" s="54" t="s">
        <v>159</v>
      </c>
      <c r="B134" s="54"/>
      <c r="C134" s="54"/>
      <c r="D134" s="54"/>
      <c r="E134" s="54"/>
      <c r="F134" s="54"/>
      <c r="G134" s="54"/>
      <c r="H134" s="54"/>
      <c r="I134" s="54"/>
      <c r="J134" s="54"/>
      <c r="K134" s="54"/>
    </row>
    <row r="135" spans="1:11" ht="30.75" customHeight="1">
      <c r="A135" s="54" t="s">
        <v>160</v>
      </c>
      <c r="B135" s="54"/>
      <c r="C135" s="54"/>
      <c r="D135" s="54"/>
      <c r="E135" s="54"/>
      <c r="F135" s="54"/>
      <c r="G135" s="54"/>
      <c r="H135" s="54"/>
      <c r="I135" s="54"/>
      <c r="J135" s="54"/>
      <c r="K135" s="54"/>
    </row>
    <row r="136" spans="1:11" ht="33" customHeight="1">
      <c r="A136" s="54" t="s">
        <v>161</v>
      </c>
      <c r="B136" s="54"/>
      <c r="C136" s="54"/>
      <c r="D136" s="54"/>
      <c r="E136" s="54"/>
      <c r="F136" s="54"/>
      <c r="G136" s="54"/>
      <c r="H136" s="54"/>
      <c r="I136" s="54"/>
      <c r="J136" s="54"/>
      <c r="K136" s="54"/>
    </row>
    <row r="137" spans="1:11" ht="33" customHeight="1">
      <c r="A137" s="40"/>
      <c r="B137" s="40"/>
      <c r="C137" s="40"/>
      <c r="D137" s="40"/>
      <c r="E137" s="40"/>
      <c r="F137" s="40"/>
      <c r="G137" s="40"/>
      <c r="H137" s="40"/>
      <c r="I137" s="40"/>
      <c r="J137" s="40"/>
      <c r="K137" s="40"/>
    </row>
    <row r="138" spans="1:11" ht="36" customHeight="1">
      <c r="B138" s="9" t="s">
        <v>162</v>
      </c>
      <c r="C138" s="53"/>
      <c r="D138" s="53"/>
      <c r="E138" s="55" t="s">
        <v>163</v>
      </c>
      <c r="F138" s="55"/>
      <c r="G138" s="55"/>
    </row>
  </sheetData>
  <mergeCells count="73">
    <mergeCell ref="C68:E68"/>
    <mergeCell ref="F68:H68"/>
    <mergeCell ref="I68:K68"/>
    <mergeCell ref="A70:K70"/>
    <mergeCell ref="D6:K6"/>
    <mergeCell ref="A13:A14"/>
    <mergeCell ref="B13:B14"/>
    <mergeCell ref="C13:E13"/>
    <mergeCell ref="F13:H13"/>
    <mergeCell ref="I13:K13"/>
    <mergeCell ref="D7:K7"/>
    <mergeCell ref="D8:K8"/>
    <mergeCell ref="C10:K10"/>
    <mergeCell ref="B11:K11"/>
    <mergeCell ref="A12:K12"/>
    <mergeCell ref="A42:A43"/>
    <mergeCell ref="H1:K1"/>
    <mergeCell ref="H2:K2"/>
    <mergeCell ref="A3:K3"/>
    <mergeCell ref="D4:K4"/>
    <mergeCell ref="D5:K5"/>
    <mergeCell ref="B42:B43"/>
    <mergeCell ref="C42:E42"/>
    <mergeCell ref="F42:H42"/>
    <mergeCell ref="I42:K42"/>
    <mergeCell ref="A17:K17"/>
    <mergeCell ref="A21:K21"/>
    <mergeCell ref="A27:E27"/>
    <mergeCell ref="A34:E34"/>
    <mergeCell ref="A40:K40"/>
    <mergeCell ref="C44:E44"/>
    <mergeCell ref="F44:H44"/>
    <mergeCell ref="I44:K44"/>
    <mergeCell ref="A53:K53"/>
    <mergeCell ref="C54:E54"/>
    <mergeCell ref="F54:H54"/>
    <mergeCell ref="I54:K54"/>
    <mergeCell ref="A62:K62"/>
    <mergeCell ref="C63:E63"/>
    <mergeCell ref="F63:H63"/>
    <mergeCell ref="I63:K63"/>
    <mergeCell ref="A67:K67"/>
    <mergeCell ref="A79:K79"/>
    <mergeCell ref="A71:K71"/>
    <mergeCell ref="A72:K72"/>
    <mergeCell ref="A73:K73"/>
    <mergeCell ref="A74:K74"/>
    <mergeCell ref="A75:K75"/>
    <mergeCell ref="A76:A77"/>
    <mergeCell ref="B76:B77"/>
    <mergeCell ref="C76:E76"/>
    <mergeCell ref="F76:H76"/>
    <mergeCell ref="I76:K76"/>
    <mergeCell ref="A126:H126"/>
    <mergeCell ref="A80:K80"/>
    <mergeCell ref="A83:K83"/>
    <mergeCell ref="A84:K84"/>
    <mergeCell ref="A108:K108"/>
    <mergeCell ref="A109:K109"/>
    <mergeCell ref="A110:K110"/>
    <mergeCell ref="A111:K111"/>
    <mergeCell ref="A112:K112"/>
    <mergeCell ref="A120:H120"/>
    <mergeCell ref="A122:H122"/>
    <mergeCell ref="A123:H123"/>
    <mergeCell ref="A136:K136"/>
    <mergeCell ref="E138:G138"/>
    <mergeCell ref="A130:K130"/>
    <mergeCell ref="A131:K131"/>
    <mergeCell ref="A132:K132"/>
    <mergeCell ref="A133:K133"/>
    <mergeCell ref="A134:K134"/>
    <mergeCell ref="A135:K135"/>
  </mergeCells>
  <pageMargins left="0.70866141732283472" right="0.32" top="0.26" bottom="0.31496062992125984" header="0.31496062992125984" footer="0.31496062992125984"/>
  <pageSetup paperSize="9" scale="70" orientation="portrait" r:id="rId1"/>
  <rowBreaks count="4" manualBreakCount="4">
    <brk id="25" max="10" man="1"/>
    <brk id="53" max="16383" man="1"/>
    <brk id="92" max="16383" man="1"/>
    <brk id="115"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4060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ЗАТВЕРДЖЕНО</dc:title>
  <dc:creator>User</dc:creator>
  <cp:lastModifiedBy>Admin</cp:lastModifiedBy>
  <cp:lastPrinted>2020-04-02T09:08:58Z</cp:lastPrinted>
  <dcterms:created xsi:type="dcterms:W3CDTF">2019-07-18T07:25:18Z</dcterms:created>
  <dcterms:modified xsi:type="dcterms:W3CDTF">2020-04-02T09:09:35Z</dcterms:modified>
</cp:coreProperties>
</file>