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300" yWindow="90" windowWidth="9720" windowHeight="6360" tabRatio="849"/>
  </bookViews>
  <sheets>
    <sheet name="Аналіз" sheetId="7" r:id="rId1"/>
    <sheet name="Дод 1" sheetId="8" r:id="rId2"/>
  </sheets>
  <definedNames>
    <definedName name="_xlnm.Print_Area" localSheetId="0">Аналіз!$A$1:$G$57</definedName>
  </definedNames>
  <calcPr calcId="125725"/>
</workbook>
</file>

<file path=xl/calcChain.xml><?xml version="1.0" encoding="utf-8"?>
<calcChain xmlns="http://schemas.openxmlformats.org/spreadsheetml/2006/main">
  <c r="D19" i="7"/>
  <c r="D11"/>
  <c r="B33"/>
  <c r="G20"/>
  <c r="B36"/>
  <c r="G19"/>
  <c r="B35"/>
  <c r="G11"/>
  <c r="B37"/>
  <c r="B29"/>
  <c r="B55"/>
  <c r="C19" i="8"/>
  <c r="B31" i="7"/>
  <c r="C18" i="8"/>
  <c r="C9"/>
  <c r="B9"/>
  <c r="G12" i="7"/>
  <c r="B28"/>
  <c r="B27"/>
  <c r="B53"/>
  <c r="B39"/>
  <c r="B54"/>
  <c r="F19" i="8"/>
  <c r="E18"/>
  <c r="D18"/>
  <c r="F18"/>
  <c r="E20"/>
  <c r="F20"/>
  <c r="D20"/>
  <c r="E19"/>
  <c r="B41" i="7"/>
  <c r="D19" i="8"/>
</calcChain>
</file>

<file path=xl/sharedStrings.xml><?xml version="1.0" encoding="utf-8"?>
<sst xmlns="http://schemas.openxmlformats.org/spreadsheetml/2006/main" count="125" uniqueCount="89">
  <si>
    <t>Затверджено</t>
  </si>
  <si>
    <t>(КПКВК МБ)</t>
  </si>
  <si>
    <t>(найменування головного розпорядника)</t>
  </si>
  <si>
    <t>2.</t>
  </si>
  <si>
    <t>3.</t>
  </si>
  <si>
    <t>№ з/п</t>
  </si>
  <si>
    <t>Показники</t>
  </si>
  <si>
    <t>х</t>
  </si>
  <si>
    <t>(найменування бюджетної програми)</t>
  </si>
  <si>
    <t>Виконання результативних показників бюджетної програми</t>
  </si>
  <si>
    <t>Виконано</t>
  </si>
  <si>
    <t>Виконання плану</t>
  </si>
  <si>
    <t>Показники ефективності:</t>
  </si>
  <si>
    <t>x</t>
  </si>
  <si>
    <t>Розрахунок основних параметрів оцінки:</t>
  </si>
  <si>
    <t>Визначення ступеню ефективності</t>
  </si>
  <si>
    <t>Кінцевий розрахунок загальної ефективності бюджетної програми складається із загальної суми балів за кожним з параметром оцінки:</t>
  </si>
  <si>
    <t>Результати аналізу ефективності бюджетної програми</t>
  </si>
  <si>
    <t>4. Результати аналізу ефективності:</t>
  </si>
  <si>
    <t>Кількість нарахованих балів</t>
  </si>
  <si>
    <t>Висока ефективність</t>
  </si>
  <si>
    <t>Середня ефективність</t>
  </si>
  <si>
    <t>Низька ефективність</t>
  </si>
  <si>
    <t>Загальний результат оцінки програми</t>
  </si>
  <si>
    <t>5. Поглиблений аналіз причин низької ефективності</t>
  </si>
  <si>
    <t>Пояснення щодо причин низької ефективності, визначення факторів через які не досягнуто запланованих результатів</t>
  </si>
  <si>
    <t xml:space="preserve">    (підпис)</t>
  </si>
  <si>
    <t>Назва завдання бюджетної програми2</t>
  </si>
  <si>
    <t>Назва підпрограми / завдання бюджетної програми1</t>
  </si>
  <si>
    <r>
      <t>2</t>
    </r>
    <r>
      <rPr>
        <sz val="8"/>
        <rFont val="Times New Roman"/>
        <family val="1"/>
        <charset val="204"/>
      </rPr>
      <t>Зазначаються усі завдання, які мають низьку ефективність</t>
    </r>
  </si>
  <si>
    <r>
      <t>1</t>
    </r>
    <r>
      <rPr>
        <sz val="8"/>
        <rFont val="Times New Roman"/>
        <family val="1"/>
        <charset val="204"/>
      </rPr>
      <t>Зазначаються усі програми та завдання, які включені до звіту про виконання паспорту бюджетної програми</t>
    </r>
  </si>
  <si>
    <t>1.</t>
  </si>
  <si>
    <t>Додаток1</t>
  </si>
  <si>
    <r>
      <t>Програма:</t>
    </r>
    <r>
      <rPr>
        <sz val="11"/>
        <rFont val="Times New Roman"/>
        <family val="1"/>
        <charset val="204"/>
      </rPr>
      <t xml:space="preserve"> </t>
    </r>
  </si>
  <si>
    <t xml:space="preserve">      (ініціали та прізвище)</t>
  </si>
  <si>
    <t>Управління культури і туризму</t>
  </si>
  <si>
    <t>Аналіз ефективності виконання бюджетних програм                                                                                                     по управлінню культури і туризму Ніжинської міської ради</t>
  </si>
  <si>
    <t>Начальник управління культури і туризму</t>
  </si>
  <si>
    <t>Т.Ф. Бассак</t>
  </si>
  <si>
    <r>
      <t>Для  бюджетних  програм  (окремих завдань програми), які  не  містять  групи  результативних  показників  ефективності  або  якості, та  бюджетних програм, для яких немає даних за попередні бюджетниі періоди, загальна  шкала  аналізу  ефективності програми повинна  коригуватися.
Відсутність даних  для розрахунку кожного з параметрів оцінки зменшує відповідне значення  шкали ефективності програми на 100 балів(для І(еф), І(як))  або  на 25 балів(для І</t>
    </r>
    <r>
      <rPr>
        <vertAlign val="subscript"/>
        <sz val="11"/>
        <rFont val="Times New Roman"/>
        <family val="1"/>
        <charset val="204"/>
      </rPr>
      <t>1</t>
    </r>
    <r>
      <rPr>
        <sz val="11"/>
        <rFont val="Times New Roman"/>
        <family val="1"/>
        <charset val="204"/>
      </rPr>
      <t xml:space="preserve">).
</t>
    </r>
  </si>
  <si>
    <t>Попередній період (2018 рік)</t>
  </si>
  <si>
    <t>Звітний період (2019 рік)</t>
  </si>
  <si>
    <t>Показники якості</t>
  </si>
  <si>
    <t>балів</t>
  </si>
  <si>
    <t>станом на 01.01.2020 року</t>
  </si>
  <si>
    <t>розрахунок середнього індексу виконання показників ефективності попереднього періоду:</t>
  </si>
  <si>
    <r>
      <rPr>
        <b/>
        <sz val="14"/>
        <rFont val="Times New Roman"/>
        <family val="1"/>
        <charset val="204"/>
      </rPr>
      <t>а)</t>
    </r>
    <r>
      <rPr>
        <sz val="11"/>
        <rFont val="Times New Roman"/>
        <family val="1"/>
        <charset val="204"/>
      </rPr>
      <t xml:space="preserve"> розрахунок середнього індексу виконання показників ефективності звітного періоду:</t>
    </r>
  </si>
  <si>
    <r>
      <rPr>
        <b/>
        <sz val="14"/>
        <rFont val="Times New Roman"/>
        <family val="1"/>
        <charset val="204"/>
      </rPr>
      <t>б)</t>
    </r>
    <r>
      <rPr>
        <sz val="11"/>
        <rFont val="Times New Roman"/>
        <family val="1"/>
        <charset val="204"/>
      </rPr>
      <t xml:space="preserve">  розрахунок середнього індексу виконання показників якості звітного періоду:</t>
    </r>
  </si>
  <si>
    <r>
      <rPr>
        <b/>
        <sz val="14"/>
        <rFont val="Times New Roman"/>
        <family val="1"/>
        <charset val="204"/>
      </rPr>
      <t>в)</t>
    </r>
    <r>
      <rPr>
        <sz val="11"/>
        <rFont val="Times New Roman"/>
        <family val="1"/>
        <charset val="204"/>
      </rPr>
      <t xml:space="preserve"> розрахунок порівняння результативності бюджетної програми із показниками попередніх періодів:</t>
    </r>
  </si>
  <si>
    <t xml:space="preserve">Розрахунок кількості набраних балів за параметром порівняння результативності бюджетної програми із показниками попередніх періодів. </t>
  </si>
  <si>
    <t>Е =  І(еф) +  І(як) + І1</t>
  </si>
  <si>
    <r>
      <t>І</t>
    </r>
    <r>
      <rPr>
        <vertAlign val="subscript"/>
        <sz val="11"/>
        <rFont val="Calibri"/>
        <family val="2"/>
        <charset val="204"/>
      </rPr>
      <t>1</t>
    </r>
    <r>
      <rPr>
        <sz val="11"/>
        <rFont val="Calibri"/>
        <family val="2"/>
        <charset val="204"/>
      </rPr>
      <t>&lt; 0.85</t>
    </r>
  </si>
  <si>
    <r>
      <t>0,85 ≤ І</t>
    </r>
    <r>
      <rPr>
        <vertAlign val="subscript"/>
        <sz val="11"/>
        <rFont val="Calibri"/>
        <family val="2"/>
        <charset val="204"/>
      </rPr>
      <t>1</t>
    </r>
    <r>
      <rPr>
        <sz val="11"/>
        <rFont val="Calibri"/>
        <family val="2"/>
        <charset val="204"/>
      </rPr>
      <t xml:space="preserve"> &lt; 1</t>
    </r>
  </si>
  <si>
    <r>
      <t>І</t>
    </r>
    <r>
      <rPr>
        <vertAlign val="subscript"/>
        <sz val="11"/>
        <rFont val="Calibri"/>
        <family val="2"/>
        <charset val="204"/>
      </rPr>
      <t>1</t>
    </r>
    <r>
      <rPr>
        <sz val="11"/>
        <rFont val="Calibri"/>
        <family val="2"/>
        <charset val="204"/>
      </rPr>
      <t xml:space="preserve"> ≥ 1</t>
    </r>
  </si>
  <si>
    <r>
      <t>І</t>
    </r>
    <r>
      <rPr>
        <vertAlign val="subscript"/>
        <sz val="11"/>
        <rFont val="Times New Roman"/>
        <family val="1"/>
        <charset val="204"/>
      </rPr>
      <t>(еф)</t>
    </r>
    <r>
      <rPr>
        <sz val="11"/>
        <rFont val="Times New Roman"/>
        <family val="1"/>
        <charset val="204"/>
      </rPr>
      <t>= (1,000):1*100 =</t>
    </r>
  </si>
  <si>
    <t>(1 завдання)</t>
  </si>
  <si>
    <t>(2 завдання)</t>
  </si>
  <si>
    <r>
      <t>І</t>
    </r>
    <r>
      <rPr>
        <vertAlign val="subscript"/>
        <sz val="11"/>
        <rFont val="Times New Roman"/>
        <family val="1"/>
        <charset val="204"/>
      </rPr>
      <t>(еф)</t>
    </r>
    <r>
      <rPr>
        <sz val="11"/>
        <rFont val="Times New Roman"/>
        <family val="1"/>
        <charset val="204"/>
      </rPr>
      <t>= (0):1*100 =</t>
    </r>
  </si>
  <si>
    <r>
      <t>І</t>
    </r>
    <r>
      <rPr>
        <vertAlign val="subscript"/>
        <sz val="11"/>
        <rFont val="Times New Roman"/>
        <family val="1"/>
        <charset val="204"/>
      </rPr>
      <t>(як)</t>
    </r>
    <r>
      <rPr>
        <sz val="11"/>
        <rFont val="Times New Roman"/>
        <family val="1"/>
        <charset val="204"/>
      </rPr>
      <t>= (1,000):1*100 =</t>
    </r>
  </si>
  <si>
    <t>Е =  І(еф) +  І(як) + І2</t>
  </si>
  <si>
    <t>№ завдання</t>
  </si>
  <si>
    <t>Завдання:</t>
  </si>
  <si>
    <t>Виконання інвестиційних проектів в рамках здійснення заходів щодо соціально-економічного розвитку окремих територій</t>
  </si>
  <si>
    <t>Придбання сценічних костюмів для Ніжинського міського Будинку культури</t>
  </si>
  <si>
    <t>Придбання музичних інструментів для Ніжинської дитячої хореографічної школи</t>
  </si>
  <si>
    <t>Середні витрати на придбання одного костюму   (завдання 1)</t>
  </si>
  <si>
    <t>Середні витрати на придбання одного музичного інструменту     (завдання 2)</t>
  </si>
  <si>
    <t>Рівень виконання програми придбання сценічних костюмів (завдання 1)</t>
  </si>
  <si>
    <t>Рівень виконання заходів з програми придбання музичних інструментів (завдання 2)</t>
  </si>
  <si>
    <r>
      <t>І</t>
    </r>
    <r>
      <rPr>
        <vertAlign val="subscript"/>
        <sz val="11"/>
        <rFont val="Times New Roman"/>
        <family val="1"/>
        <charset val="204"/>
      </rPr>
      <t>(еф)</t>
    </r>
    <r>
      <rPr>
        <sz val="11"/>
        <rFont val="Times New Roman"/>
        <family val="1"/>
        <charset val="204"/>
      </rPr>
      <t xml:space="preserve">= </t>
    </r>
  </si>
  <si>
    <r>
      <t>І</t>
    </r>
    <r>
      <rPr>
        <vertAlign val="subscript"/>
        <sz val="11"/>
        <rFont val="Times New Roman"/>
        <family val="1"/>
        <charset val="204"/>
      </rPr>
      <t>(як)</t>
    </r>
    <r>
      <rPr>
        <sz val="11"/>
        <rFont val="Times New Roman"/>
        <family val="1"/>
        <charset val="204"/>
      </rPr>
      <t xml:space="preserve">= </t>
    </r>
  </si>
  <si>
    <t>ефективність</t>
  </si>
  <si>
    <r>
      <t>І</t>
    </r>
    <r>
      <rPr>
        <vertAlign val="subscript"/>
        <sz val="11"/>
        <rFont val="Times New Roman"/>
        <family val="1"/>
        <charset val="204"/>
      </rPr>
      <t>(еф)</t>
    </r>
    <r>
      <rPr>
        <sz val="11"/>
        <rFont val="Times New Roman"/>
        <family val="1"/>
        <charset val="204"/>
      </rPr>
      <t>= (0.984):1*100 =</t>
    </r>
  </si>
  <si>
    <t>не береться в розрахунок показник 2, оскільки значне відхилення  фактичного виконання від плану</t>
  </si>
  <si>
    <r>
      <t>І</t>
    </r>
    <r>
      <rPr>
        <sz val="10"/>
        <rFont val="Times New Roman"/>
        <family val="1"/>
        <charset val="204"/>
      </rPr>
      <t>1</t>
    </r>
    <r>
      <rPr>
        <sz val="11"/>
        <rFont val="Times New Roman"/>
        <family val="1"/>
        <charset val="204"/>
      </rPr>
      <t>=100.0/98.4</t>
    </r>
  </si>
  <si>
    <r>
      <t>І</t>
    </r>
    <r>
      <rPr>
        <sz val="10"/>
        <rFont val="Times New Roman"/>
        <family val="1"/>
        <charset val="204"/>
      </rPr>
      <t>1</t>
    </r>
    <r>
      <rPr>
        <sz val="11"/>
        <rFont val="Times New Roman"/>
        <family val="1"/>
        <charset val="204"/>
      </rPr>
      <t>=100.0/0</t>
    </r>
  </si>
  <si>
    <t xml:space="preserve">Оскільки І1=1.02, що відповідає критерію оцінки І1 ≥ 1 , то за цим параметром для даної програми нараховується </t>
  </si>
  <si>
    <r>
      <t>І</t>
    </r>
    <r>
      <rPr>
        <sz val="10"/>
        <rFont val="Times New Roman"/>
        <family val="1"/>
        <charset val="204"/>
      </rPr>
      <t>1</t>
    </r>
    <r>
      <rPr>
        <sz val="11"/>
        <rFont val="Times New Roman"/>
        <family val="1"/>
        <charset val="204"/>
      </rPr>
      <t>=</t>
    </r>
    <r>
      <rPr>
        <sz val="10"/>
        <rFont val="Arial"/>
      </rPr>
      <t/>
    </r>
  </si>
  <si>
    <t>Е=</t>
  </si>
  <si>
    <t>висока</t>
  </si>
  <si>
    <t>≥ 215</t>
  </si>
  <si>
    <t>середня</t>
  </si>
  <si>
    <r>
      <t>215</t>
    </r>
    <r>
      <rPr>
        <sz val="11"/>
        <rFont val="Symbol"/>
        <family val="1"/>
        <charset val="2"/>
      </rPr>
      <t>&lt;</t>
    </r>
    <r>
      <rPr>
        <sz val="11"/>
        <rFont val="Times New Roman"/>
        <family val="1"/>
        <charset val="204"/>
      </rPr>
      <t xml:space="preserve">    ≤ 190</t>
    </r>
  </si>
  <si>
    <t>низька</t>
  </si>
  <si>
    <r>
      <t>&lt;</t>
    </r>
    <r>
      <rPr>
        <sz val="11"/>
        <rFont val="Times New Roman"/>
        <family val="1"/>
        <charset val="204"/>
      </rPr>
      <t>190</t>
    </r>
  </si>
  <si>
    <t xml:space="preserve">При порівнянні отриманого значення зі шкалою оцінки ефективності бюджетних програм можемо зробити висновок, що дана програма загалом має </t>
  </si>
  <si>
    <t>високу</t>
  </si>
  <si>
    <t>-</t>
  </si>
  <si>
    <t xml:space="preserve">Оскільки І1 не визначений, то за цим параметром для даної програми нараховується </t>
  </si>
</sst>
</file>

<file path=xl/styles.xml><?xml version="1.0" encoding="utf-8"?>
<styleSheet xmlns="http://schemas.openxmlformats.org/spreadsheetml/2006/main">
  <numFmts count="5">
    <numFmt numFmtId="211" formatCode="_(* #,##0.00_);_(* \(#,##0.00\);_(* &quot;-&quot;??_);_(@_)"/>
    <numFmt numFmtId="212" formatCode="0.000"/>
    <numFmt numFmtId="213" formatCode="0.0"/>
    <numFmt numFmtId="223" formatCode="_(* #,##0.0_);_(* \(#,##0.0\);_(* &quot;-&quot;??_);_(@_)"/>
    <numFmt numFmtId="225" formatCode="#,##0.0"/>
  </numFmts>
  <fonts count="19">
    <font>
      <sz val="10"/>
      <name val="Arial"/>
    </font>
    <font>
      <sz val="10"/>
      <name val="Arial"/>
    </font>
    <font>
      <sz val="11"/>
      <name val="Times New Roman"/>
      <family val="1"/>
      <charset val="204"/>
    </font>
    <font>
      <sz val="8"/>
      <name val="Times New Roman"/>
      <family val="1"/>
      <charset val="204"/>
    </font>
    <font>
      <vertAlign val="superscript"/>
      <sz val="8"/>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1"/>
      <name val="Times New Roman"/>
      <family val="1"/>
      <charset val="204"/>
    </font>
    <font>
      <b/>
      <sz val="10"/>
      <name val="Times New Roman"/>
      <family val="1"/>
      <charset val="204"/>
    </font>
    <font>
      <vertAlign val="subscript"/>
      <sz val="11"/>
      <name val="Times New Roman"/>
      <family val="1"/>
      <charset val="204"/>
    </font>
    <font>
      <b/>
      <sz val="16"/>
      <name val="Times New Roman"/>
      <family val="1"/>
      <charset val="204"/>
    </font>
    <font>
      <b/>
      <sz val="14"/>
      <name val="Times New Roman"/>
      <family val="1"/>
      <charset val="204"/>
    </font>
    <font>
      <sz val="11"/>
      <name val="Calibri"/>
      <family val="2"/>
      <charset val="204"/>
    </font>
    <font>
      <vertAlign val="subscript"/>
      <sz val="11"/>
      <name val="Calibri"/>
      <family val="2"/>
      <charset val="204"/>
    </font>
    <font>
      <i/>
      <sz val="11"/>
      <name val="Times New Roman"/>
      <family val="1"/>
      <charset val="204"/>
    </font>
    <font>
      <i/>
      <sz val="10"/>
      <name val="Times New Roman"/>
      <family val="1"/>
      <charset val="204"/>
    </font>
    <font>
      <sz val="11"/>
      <name val="Symbol"/>
      <family val="1"/>
      <charset val="2"/>
    </font>
    <font>
      <sz val="11"/>
      <color rgb="FF00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211" fontId="1" fillId="0" borderId="0" applyFont="0" applyFill="0" applyBorder="0" applyAlignment="0" applyProtection="0"/>
  </cellStyleXfs>
  <cellXfs count="89">
    <xf numFmtId="0" fontId="0" fillId="0" borderId="0" xfId="0"/>
    <xf numFmtId="0" fontId="6" fillId="0" borderId="1" xfId="0" applyFont="1" applyBorder="1" applyAlignment="1">
      <alignment horizontal="center" vertical="center" wrapText="1"/>
    </xf>
    <xf numFmtId="0" fontId="6" fillId="0" borderId="0" xfId="0" applyFont="1" applyAlignment="1">
      <alignment vertical="center"/>
    </xf>
    <xf numFmtId="0" fontId="6" fillId="0" borderId="1" xfId="0" applyFont="1" applyBorder="1" applyAlignment="1">
      <alignment vertical="center" wrapText="1"/>
    </xf>
    <xf numFmtId="0" fontId="9" fillId="0" borderId="0" xfId="0" applyFont="1" applyAlignment="1">
      <alignment vertical="center"/>
    </xf>
    <xf numFmtId="0" fontId="5" fillId="0" borderId="1" xfId="0" applyFont="1" applyBorder="1" applyAlignment="1">
      <alignment vertical="center" wrapText="1"/>
    </xf>
    <xf numFmtId="0" fontId="7" fillId="0" borderId="0" xfId="0" applyFont="1" applyAlignment="1">
      <alignment vertical="center"/>
    </xf>
    <xf numFmtId="0" fontId="6" fillId="0" borderId="0" xfId="0" applyFont="1" applyAlignment="1">
      <alignment horizontal="left" vertical="center"/>
    </xf>
    <xf numFmtId="0" fontId="7" fillId="0" borderId="0" xfId="0" applyFont="1" applyBorder="1" applyAlignment="1">
      <alignment vertical="center"/>
    </xf>
    <xf numFmtId="0" fontId="6" fillId="0" borderId="0" xfId="0" applyFont="1" applyBorder="1" applyAlignment="1">
      <alignment vertical="center"/>
    </xf>
    <xf numFmtId="0" fontId="3" fillId="0" borderId="0" xfId="0" applyFont="1" applyAlignment="1">
      <alignment horizontal="center" vertical="center"/>
    </xf>
    <xf numFmtId="0" fontId="18" fillId="0" borderId="0" xfId="0" applyFont="1" applyBorder="1" applyAlignment="1">
      <alignment vertical="center" wrapText="1"/>
    </xf>
    <xf numFmtId="0" fontId="7" fillId="0" borderId="1" xfId="0" applyFont="1" applyBorder="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8" fillId="0" borderId="0" xfId="0" applyFont="1" applyAlignment="1">
      <alignment vertical="center" wrapText="1"/>
    </xf>
    <xf numFmtId="0" fontId="7" fillId="0" borderId="0" xfId="0" applyFont="1" applyBorder="1" applyAlignment="1">
      <alignment vertical="center" wrapText="1"/>
    </xf>
    <xf numFmtId="0" fontId="7" fillId="0" borderId="0" xfId="0" applyFont="1" applyBorder="1" applyAlignment="1">
      <alignment horizontal="left" vertical="center" wrapText="1"/>
    </xf>
    <xf numFmtId="0" fontId="2" fillId="0" borderId="0" xfId="0" applyFont="1" applyAlignment="1">
      <alignment vertical="center" wrapText="1"/>
    </xf>
    <xf numFmtId="0" fontId="7" fillId="0" borderId="0" xfId="0" applyFont="1" applyAlignment="1">
      <alignment vertical="center" wrapText="1"/>
    </xf>
    <xf numFmtId="0" fontId="3" fillId="0" borderId="0" xfId="0" applyFont="1" applyAlignment="1">
      <alignment vertical="center" wrapText="1"/>
    </xf>
    <xf numFmtId="223" fontId="7" fillId="0" borderId="0" xfId="1" applyNumberFormat="1" applyFont="1" applyAlignment="1">
      <alignment horizontal="left" vertical="center" wrapText="1"/>
    </xf>
    <xf numFmtId="0" fontId="7" fillId="0" borderId="1" xfId="0" applyFont="1" applyBorder="1" applyAlignment="1">
      <alignment horizontal="left" vertical="center" wrapText="1"/>
    </xf>
    <xf numFmtId="0" fontId="2" fillId="0" borderId="1" xfId="0" applyFont="1" applyBorder="1" applyAlignment="1">
      <alignment horizontal="left" vertical="center" wrapText="1"/>
    </xf>
    <xf numFmtId="0" fontId="6" fillId="0" borderId="0" xfId="0" applyFont="1" applyAlignment="1">
      <alignment horizontal="justify" vertical="center" wrapText="1"/>
    </xf>
    <xf numFmtId="0" fontId="6" fillId="0" borderId="0" xfId="0" applyFont="1" applyAlignment="1">
      <alignment vertical="center" wrapText="1"/>
    </xf>
    <xf numFmtId="0" fontId="6" fillId="0" borderId="2" xfId="0" applyFont="1" applyBorder="1" applyAlignment="1">
      <alignment horizontal="center" vertical="center" wrapText="1"/>
    </xf>
    <xf numFmtId="0" fontId="3" fillId="0" borderId="1" xfId="0" applyFont="1" applyBorder="1" applyAlignment="1">
      <alignment horizontal="center" vertical="center" wrapText="1"/>
    </xf>
    <xf numFmtId="212" fontId="2" fillId="0" borderId="1" xfId="0" applyNumberFormat="1" applyFont="1" applyBorder="1" applyAlignment="1">
      <alignment horizontal="center" vertical="center" wrapText="1"/>
    </xf>
    <xf numFmtId="1" fontId="2" fillId="0" borderId="0" xfId="0" applyNumberFormat="1" applyFont="1" applyAlignment="1">
      <alignment horizontal="left" vertical="center" wrapText="1"/>
    </xf>
    <xf numFmtId="213" fontId="8" fillId="0" borderId="0" xfId="0" applyNumberFormat="1" applyFont="1" applyAlignment="1">
      <alignment horizontal="center" vertical="center" wrapText="1"/>
    </xf>
    <xf numFmtId="0" fontId="6" fillId="0" borderId="2" xfId="0" applyFont="1" applyBorder="1" applyAlignment="1">
      <alignment horizontal="center" vertical="center"/>
    </xf>
    <xf numFmtId="0" fontId="2" fillId="0" borderId="0" xfId="0" applyFont="1" applyBorder="1" applyAlignment="1">
      <alignment vertical="center" wrapText="1"/>
    </xf>
    <xf numFmtId="0" fontId="6" fillId="0" borderId="2" xfId="0" applyFont="1" applyBorder="1"/>
    <xf numFmtId="0" fontId="6" fillId="0" borderId="0" xfId="0" applyFont="1"/>
    <xf numFmtId="0" fontId="6" fillId="0" borderId="0" xfId="0" applyFont="1" applyAlignment="1"/>
    <xf numFmtId="0" fontId="2" fillId="2" borderId="0" xfId="0" applyFont="1" applyFill="1" applyAlignment="1">
      <alignment horizontal="left" vertical="center" wrapText="1"/>
    </xf>
    <xf numFmtId="0" fontId="11" fillId="0" borderId="0" xfId="0" applyFont="1" applyAlignment="1">
      <alignment horizontal="right" vertical="center" wrapText="1"/>
    </xf>
    <xf numFmtId="225" fontId="2" fillId="0" borderId="1" xfId="0" applyNumberFormat="1" applyFont="1" applyBorder="1" applyAlignment="1">
      <alignment horizontal="center" vertical="center" wrapText="1"/>
    </xf>
    <xf numFmtId="0" fontId="7" fillId="0" borderId="0" xfId="0" applyFont="1" applyFill="1" applyAlignment="1">
      <alignment vertical="center" wrapText="1"/>
    </xf>
    <xf numFmtId="0" fontId="2" fillId="0" borderId="0" xfId="0" applyFont="1" applyFill="1" applyAlignment="1">
      <alignment horizontal="left" vertical="center"/>
    </xf>
    <xf numFmtId="0" fontId="8" fillId="2" borderId="0" xfId="0" applyFont="1" applyFill="1" applyAlignment="1">
      <alignment horizontal="left" vertical="center" wrapText="1"/>
    </xf>
    <xf numFmtId="0" fontId="7" fillId="0" borderId="3" xfId="0" applyFont="1" applyBorder="1" applyAlignment="1">
      <alignment horizontal="left" vertical="center" wrapText="1"/>
    </xf>
    <xf numFmtId="0" fontId="8" fillId="3" borderId="1" xfId="0" applyFont="1" applyFill="1" applyBorder="1" applyAlignment="1">
      <alignment horizontal="justify" vertical="center" wrapText="1"/>
    </xf>
    <xf numFmtId="0" fontId="2" fillId="3" borderId="1" xfId="0" applyFont="1" applyFill="1" applyBorder="1" applyAlignment="1">
      <alignment horizontal="center" vertical="center" wrapText="1"/>
    </xf>
    <xf numFmtId="0" fontId="8" fillId="3" borderId="3" xfId="0" applyFont="1" applyFill="1" applyBorder="1" applyAlignment="1">
      <alignment horizontal="left" vertical="center" wrapText="1"/>
    </xf>
    <xf numFmtId="0" fontId="2" fillId="0" borderId="0" xfId="0" applyFont="1" applyAlignment="1">
      <alignment horizontal="right" vertical="center" wrapText="1"/>
    </xf>
    <xf numFmtId="0" fontId="8" fillId="0" borderId="0" xfId="0" applyFont="1" applyAlignment="1">
      <alignment horizontal="left" vertical="center"/>
    </xf>
    <xf numFmtId="0" fontId="8" fillId="2" borderId="0" xfId="0" applyFont="1" applyFill="1" applyAlignment="1">
      <alignment horizontal="center" vertical="center" wrapText="1"/>
    </xf>
    <xf numFmtId="0" fontId="7" fillId="4" borderId="0" xfId="0" applyFont="1" applyFill="1" applyAlignment="1">
      <alignment vertical="center" wrapText="1"/>
    </xf>
    <xf numFmtId="0" fontId="13" fillId="0" borderId="0" xfId="0" applyFont="1" applyAlignment="1">
      <alignment vertical="center"/>
    </xf>
    <xf numFmtId="1" fontId="15" fillId="0" borderId="0" xfId="0" applyNumberFormat="1" applyFont="1" applyAlignment="1">
      <alignment horizontal="left" vertical="center" wrapText="1"/>
    </xf>
    <xf numFmtId="0" fontId="2" fillId="2" borderId="0" xfId="0" applyFont="1" applyFill="1" applyAlignment="1">
      <alignment horizontal="left" vertical="center" wrapText="1"/>
    </xf>
    <xf numFmtId="223" fontId="2" fillId="0" borderId="1" xfId="1" applyNumberFormat="1" applyFont="1" applyBorder="1" applyAlignment="1">
      <alignment horizontal="center" vertical="center" wrapText="1"/>
    </xf>
    <xf numFmtId="212" fontId="2" fillId="0" borderId="1" xfId="0" applyNumberFormat="1" applyFont="1" applyFill="1" applyBorder="1" applyAlignment="1">
      <alignment horizontal="center" vertical="center" wrapText="1"/>
    </xf>
    <xf numFmtId="0" fontId="16" fillId="0" borderId="0" xfId="0" applyFont="1" applyAlignment="1">
      <alignment vertical="center" wrapText="1"/>
    </xf>
    <xf numFmtId="0" fontId="8" fillId="0" borderId="0" xfId="0" applyFont="1" applyAlignment="1">
      <alignment horizontal="right" vertical="center" wrapText="1"/>
    </xf>
    <xf numFmtId="0" fontId="2" fillId="2" borderId="0" xfId="0" applyFont="1" applyFill="1" applyAlignment="1">
      <alignment horizontal="left" vertical="center" wrapText="1"/>
    </xf>
    <xf numFmtId="0" fontId="2" fillId="0" borderId="1" xfId="1"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223" fontId="6" fillId="0" borderId="1" xfId="1" applyNumberFormat="1" applyFont="1" applyBorder="1" applyAlignment="1">
      <alignment horizontal="center" wrapText="1"/>
    </xf>
    <xf numFmtId="223" fontId="5" fillId="0" borderId="1" xfId="1" applyNumberFormat="1" applyFont="1" applyBorder="1" applyAlignment="1">
      <alignment horizontal="center" wrapText="1"/>
    </xf>
    <xf numFmtId="0" fontId="8" fillId="0" borderId="0" xfId="0" applyFont="1" applyAlignment="1">
      <alignment horizontal="right" vertical="center"/>
    </xf>
    <xf numFmtId="2" fontId="8" fillId="0" borderId="0" xfId="0" applyNumberFormat="1" applyFont="1" applyAlignment="1">
      <alignment horizontal="center" vertical="center" wrapText="1"/>
    </xf>
    <xf numFmtId="0" fontId="2" fillId="0" borderId="0" xfId="0" applyFont="1" applyAlignment="1">
      <alignment vertical="center"/>
    </xf>
    <xf numFmtId="0" fontId="17" fillId="0" borderId="0" xfId="0" applyFont="1" applyAlignment="1">
      <alignment vertical="center"/>
    </xf>
    <xf numFmtId="1" fontId="15" fillId="0" borderId="0" xfId="0" applyNumberFormat="1" applyFont="1" applyAlignment="1">
      <alignment horizontal="left" vertical="center" wrapText="1"/>
    </xf>
    <xf numFmtId="0" fontId="2" fillId="5" borderId="0" xfId="0" applyFont="1" applyFill="1" applyAlignment="1">
      <alignment horizontal="left" vertical="center" wrapText="1"/>
    </xf>
    <xf numFmtId="0" fontId="2" fillId="0" borderId="0" xfId="0" applyFont="1" applyBorder="1" applyAlignment="1">
      <alignment horizontal="left" vertical="center" wrapText="1"/>
    </xf>
    <xf numFmtId="0" fontId="5" fillId="0" borderId="0" xfId="0" applyFont="1" applyAlignment="1">
      <alignment horizontal="center" vertical="center" wrapText="1"/>
    </xf>
    <xf numFmtId="0" fontId="6" fillId="0" borderId="0" xfId="0" applyFont="1" applyBorder="1" applyAlignment="1">
      <alignment horizontal="lef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8" fillId="0" borderId="0"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Border="1" applyAlignment="1">
      <alignment horizontal="left" vertical="center" wrapText="1"/>
    </xf>
    <xf numFmtId="0" fontId="18" fillId="0" borderId="0" xfId="0" applyFont="1" applyBorder="1" applyAlignment="1">
      <alignment horizontal="left" vertical="center" wrapText="1"/>
    </xf>
    <xf numFmtId="0" fontId="2" fillId="2" borderId="0" xfId="0" applyFont="1" applyFill="1" applyAlignment="1">
      <alignment horizontal="left" vertical="center" wrapText="1"/>
    </xf>
    <xf numFmtId="0" fontId="2" fillId="0" borderId="0" xfId="0" applyFont="1" applyAlignment="1">
      <alignment horizontal="left" vertical="center" wrapText="1"/>
    </xf>
    <xf numFmtId="0" fontId="8" fillId="0" borderId="3" xfId="0" applyFont="1" applyBorder="1" applyAlignment="1">
      <alignment horizontal="left" vertical="center" wrapText="1"/>
    </xf>
    <xf numFmtId="0" fontId="5" fillId="0" borderId="0" xfId="0" applyFont="1" applyAlignment="1">
      <alignment horizontal="center"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left"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6" fillId="0" borderId="2" xfId="0" applyFont="1" applyBorder="1" applyAlignment="1">
      <alignment horizontal="left" vertical="center" wrapText="1"/>
    </xf>
    <xf numFmtId="0" fontId="6" fillId="0" borderId="2" xfId="0" applyFont="1" applyBorder="1" applyAlignment="1">
      <alignment horizontal="center"/>
    </xf>
  </cellXfs>
  <cellStyles count="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2:R59"/>
  <sheetViews>
    <sheetView tabSelected="1" view="pageBreakPreview" zoomScale="60" zoomScaleNormal="100" workbookViewId="0">
      <selection activeCell="E19" sqref="E19"/>
    </sheetView>
  </sheetViews>
  <sheetFormatPr defaultRowHeight="12.75"/>
  <cols>
    <col min="1" max="1" width="35.5703125" style="19" customWidth="1"/>
    <col min="2" max="3" width="12" style="19" customWidth="1"/>
    <col min="4" max="4" width="13.5703125" style="19" customWidth="1"/>
    <col min="5" max="5" width="11.5703125" style="19" customWidth="1"/>
    <col min="6" max="7" width="12.28515625" style="19" customWidth="1"/>
    <col min="8" max="8" width="8.7109375" style="19" customWidth="1"/>
    <col min="9" max="9" width="8" style="19" customWidth="1"/>
    <col min="10" max="10" width="9.28515625" style="19" customWidth="1"/>
    <col min="11" max="11" width="11.7109375" style="19" customWidth="1"/>
    <col min="12" max="16384" width="9.140625" style="19"/>
  </cols>
  <sheetData>
    <row r="2" spans="1:18" ht="30.75" customHeight="1">
      <c r="A2" s="69" t="s">
        <v>36</v>
      </c>
      <c r="B2" s="69"/>
      <c r="C2" s="69"/>
      <c r="D2" s="69"/>
      <c r="E2" s="69"/>
      <c r="F2" s="69"/>
      <c r="G2" s="69"/>
      <c r="H2" s="18"/>
      <c r="I2" s="18"/>
      <c r="J2" s="18"/>
      <c r="K2" s="18"/>
      <c r="L2" s="18"/>
      <c r="M2" s="18"/>
      <c r="N2" s="18"/>
    </row>
    <row r="3" spans="1:18" ht="20.25">
      <c r="A3" s="24"/>
      <c r="B3" s="25"/>
      <c r="C3" s="25"/>
      <c r="D3" s="25"/>
      <c r="E3" s="25"/>
      <c r="F3" s="25"/>
      <c r="G3" s="37">
        <v>1017363</v>
      </c>
    </row>
    <row r="4" spans="1:18" ht="44.25" customHeight="1">
      <c r="A4" s="15" t="s">
        <v>33</v>
      </c>
      <c r="B4" s="70" t="s">
        <v>62</v>
      </c>
      <c r="C4" s="70"/>
      <c r="D4" s="70"/>
      <c r="E4" s="70"/>
      <c r="F4" s="70"/>
      <c r="G4" s="70"/>
      <c r="H4" s="11"/>
    </row>
    <row r="5" spans="1:18" ht="27.75" customHeight="1">
      <c r="A5" s="15" t="s">
        <v>61</v>
      </c>
      <c r="B5" s="74" t="s">
        <v>63</v>
      </c>
      <c r="C5" s="74"/>
      <c r="D5" s="74"/>
      <c r="E5" s="74"/>
      <c r="F5" s="74"/>
      <c r="G5" s="74"/>
      <c r="H5" s="16"/>
    </row>
    <row r="6" spans="1:18" ht="33" customHeight="1">
      <c r="A6" s="15"/>
      <c r="B6" s="74" t="s">
        <v>64</v>
      </c>
      <c r="C6" s="74"/>
      <c r="D6" s="74"/>
      <c r="E6" s="74"/>
      <c r="F6" s="74"/>
      <c r="G6" s="74"/>
      <c r="H6" s="16"/>
    </row>
    <row r="7" spans="1:18" ht="15.75">
      <c r="A7" s="75" t="s">
        <v>9</v>
      </c>
      <c r="B7" s="75"/>
      <c r="C7" s="75"/>
      <c r="D7" s="75"/>
      <c r="E7" s="75"/>
      <c r="F7" s="75"/>
      <c r="G7" s="75"/>
    </row>
    <row r="8" spans="1:18" ht="31.5" customHeight="1">
      <c r="A8" s="71" t="s">
        <v>6</v>
      </c>
      <c r="B8" s="73" t="s">
        <v>40</v>
      </c>
      <c r="C8" s="73"/>
      <c r="D8" s="73"/>
      <c r="E8" s="73" t="s">
        <v>41</v>
      </c>
      <c r="F8" s="73"/>
      <c r="G8" s="73"/>
      <c r="H8" s="20"/>
      <c r="I8" s="19">
        <v>2018</v>
      </c>
      <c r="J8" s="19">
        <v>2019</v>
      </c>
      <c r="M8" s="77"/>
      <c r="N8" s="77"/>
      <c r="O8" s="77"/>
      <c r="P8" s="77"/>
      <c r="Q8" s="77"/>
      <c r="R8" s="77"/>
    </row>
    <row r="9" spans="1:18" ht="22.5">
      <c r="A9" s="72"/>
      <c r="B9" s="27" t="s">
        <v>0</v>
      </c>
      <c r="C9" s="27" t="s">
        <v>10</v>
      </c>
      <c r="D9" s="27" t="s">
        <v>11</v>
      </c>
      <c r="E9" s="27" t="s">
        <v>0</v>
      </c>
      <c r="F9" s="27" t="s">
        <v>10</v>
      </c>
      <c r="G9" s="27" t="s">
        <v>11</v>
      </c>
    </row>
    <row r="10" spans="1:18" ht="15">
      <c r="A10" s="43" t="s">
        <v>12</v>
      </c>
      <c r="B10" s="44" t="s">
        <v>13</v>
      </c>
      <c r="C10" s="44" t="s">
        <v>13</v>
      </c>
      <c r="D10" s="44" t="s">
        <v>13</v>
      </c>
      <c r="E10" s="44" t="s">
        <v>13</v>
      </c>
      <c r="F10" s="44" t="s">
        <v>13</v>
      </c>
      <c r="G10" s="44" t="s">
        <v>13</v>
      </c>
      <c r="I10" s="49"/>
      <c r="J10" s="49"/>
    </row>
    <row r="11" spans="1:18" ht="25.5">
      <c r="A11" s="22" t="s">
        <v>65</v>
      </c>
      <c r="B11" s="53">
        <v>628</v>
      </c>
      <c r="C11" s="53">
        <v>618</v>
      </c>
      <c r="D11" s="28">
        <f>C11/B11</f>
        <v>0.98407643312101911</v>
      </c>
      <c r="E11" s="58">
        <v>6278.21</v>
      </c>
      <c r="F11" s="58">
        <v>6278.21</v>
      </c>
      <c r="G11" s="28">
        <f>F11/E11</f>
        <v>1</v>
      </c>
      <c r="H11" s="21"/>
      <c r="I11" s="19">
        <v>1</v>
      </c>
      <c r="J11" s="19">
        <v>1</v>
      </c>
    </row>
    <row r="12" spans="1:18" ht="25.5">
      <c r="A12" s="22" t="s">
        <v>66</v>
      </c>
      <c r="B12" s="53"/>
      <c r="C12" s="53"/>
      <c r="D12" s="54"/>
      <c r="E12" s="58">
        <v>25000</v>
      </c>
      <c r="F12" s="58">
        <v>25000</v>
      </c>
      <c r="G12" s="28">
        <f>F12/E12</f>
        <v>1</v>
      </c>
      <c r="H12" s="21"/>
      <c r="J12" s="19">
        <v>2</v>
      </c>
      <c r="L12" s="76"/>
      <c r="M12" s="76"/>
      <c r="N12" s="76"/>
      <c r="O12" s="76"/>
      <c r="P12" s="76"/>
      <c r="Q12" s="76"/>
    </row>
    <row r="13" spans="1:18" ht="15" hidden="1">
      <c r="A13" s="22"/>
      <c r="B13" s="38"/>
      <c r="C13" s="38"/>
      <c r="D13" s="38"/>
      <c r="E13" s="59"/>
      <c r="F13" s="59"/>
      <c r="G13" s="28"/>
      <c r="H13" s="21"/>
      <c r="L13" s="17"/>
      <c r="M13" s="17"/>
      <c r="N13" s="17"/>
      <c r="O13" s="17"/>
      <c r="P13" s="17"/>
      <c r="Q13" s="17"/>
    </row>
    <row r="14" spans="1:18" ht="15" hidden="1">
      <c r="A14" s="22"/>
      <c r="B14" s="38"/>
      <c r="C14" s="38"/>
      <c r="D14" s="38"/>
      <c r="E14" s="59"/>
      <c r="F14" s="59"/>
      <c r="G14" s="28"/>
      <c r="H14" s="21"/>
      <c r="L14" s="17"/>
      <c r="M14" s="17"/>
      <c r="N14" s="17"/>
      <c r="O14" s="17"/>
      <c r="P14" s="17"/>
      <c r="Q14" s="17"/>
    </row>
    <row r="15" spans="1:18" ht="15" hidden="1">
      <c r="A15" s="42"/>
      <c r="B15" s="38"/>
      <c r="C15" s="38"/>
      <c r="D15" s="38"/>
      <c r="E15" s="59"/>
      <c r="F15" s="59"/>
      <c r="G15" s="28"/>
      <c r="H15" s="21"/>
      <c r="L15" s="17"/>
      <c r="M15" s="17"/>
      <c r="N15" s="17"/>
      <c r="O15" s="17"/>
      <c r="P15" s="17"/>
      <c r="Q15" s="17"/>
    </row>
    <row r="16" spans="1:18" ht="15" hidden="1">
      <c r="A16" s="42"/>
      <c r="B16" s="38"/>
      <c r="C16" s="38"/>
      <c r="D16" s="38"/>
      <c r="E16" s="59"/>
      <c r="F16" s="59"/>
      <c r="G16" s="28"/>
      <c r="H16" s="21"/>
      <c r="L16" s="17"/>
      <c r="M16" s="17"/>
      <c r="N16" s="17"/>
      <c r="O16" s="17"/>
      <c r="P16" s="17"/>
      <c r="Q16" s="17"/>
    </row>
    <row r="17" spans="1:17" ht="15">
      <c r="A17" s="42"/>
      <c r="B17" s="38"/>
      <c r="C17" s="38"/>
      <c r="D17" s="38"/>
      <c r="E17" s="59"/>
      <c r="F17" s="59"/>
      <c r="G17" s="28"/>
      <c r="H17" s="21"/>
      <c r="L17" s="17"/>
      <c r="M17" s="17"/>
      <c r="N17" s="17"/>
      <c r="O17" s="17"/>
      <c r="P17" s="17"/>
      <c r="Q17" s="17"/>
    </row>
    <row r="18" spans="1:17" ht="15">
      <c r="A18" s="45" t="s">
        <v>42</v>
      </c>
      <c r="B18" s="44" t="s">
        <v>13</v>
      </c>
      <c r="C18" s="44" t="s">
        <v>13</v>
      </c>
      <c r="D18" s="44" t="s">
        <v>13</v>
      </c>
      <c r="E18" s="44" t="s">
        <v>13</v>
      </c>
      <c r="F18" s="44" t="s">
        <v>13</v>
      </c>
      <c r="G18" s="44" t="s">
        <v>13</v>
      </c>
      <c r="H18" s="21"/>
      <c r="I18" s="49"/>
      <c r="J18" s="49"/>
      <c r="L18" s="17"/>
      <c r="M18" s="17"/>
      <c r="N18" s="17"/>
      <c r="O18" s="17"/>
      <c r="P18" s="17"/>
      <c r="Q18" s="17"/>
    </row>
    <row r="19" spans="1:17" ht="25.5">
      <c r="A19" s="22" t="s">
        <v>67</v>
      </c>
      <c r="B19" s="38">
        <v>100</v>
      </c>
      <c r="C19" s="38">
        <v>76.87</v>
      </c>
      <c r="D19" s="28">
        <f>C19/B19</f>
        <v>0.76870000000000005</v>
      </c>
      <c r="E19" s="38">
        <v>100</v>
      </c>
      <c r="F19" s="38">
        <v>100</v>
      </c>
      <c r="G19" s="28">
        <f>F19/E19</f>
        <v>1</v>
      </c>
      <c r="H19" s="21"/>
      <c r="J19" s="19">
        <v>1</v>
      </c>
      <c r="L19" s="17"/>
      <c r="M19" s="17"/>
      <c r="N19" s="17"/>
      <c r="O19" s="17"/>
      <c r="P19" s="17"/>
      <c r="Q19" s="17"/>
    </row>
    <row r="20" spans="1:17" ht="38.25">
      <c r="A20" s="22" t="s">
        <v>68</v>
      </c>
      <c r="B20" s="38"/>
      <c r="C20" s="38"/>
      <c r="D20" s="38"/>
      <c r="E20" s="38">
        <v>100</v>
      </c>
      <c r="F20" s="38">
        <v>100</v>
      </c>
      <c r="G20" s="28">
        <f>F20/E20</f>
        <v>1</v>
      </c>
      <c r="H20" s="21"/>
      <c r="J20" s="19">
        <v>2</v>
      </c>
      <c r="L20" s="17"/>
      <c r="M20" s="17"/>
      <c r="N20" s="17"/>
      <c r="O20" s="17"/>
      <c r="P20" s="17"/>
      <c r="Q20" s="17"/>
    </row>
    <row r="21" spans="1:17" ht="15" hidden="1">
      <c r="A21" s="22"/>
      <c r="B21" s="38"/>
      <c r="C21" s="38"/>
      <c r="D21" s="38"/>
      <c r="E21" s="38"/>
      <c r="F21" s="38"/>
      <c r="G21" s="28"/>
      <c r="H21" s="21"/>
      <c r="L21" s="17"/>
      <c r="M21" s="17"/>
      <c r="N21" s="17"/>
      <c r="O21" s="17"/>
      <c r="P21" s="17"/>
      <c r="Q21" s="17"/>
    </row>
    <row r="22" spans="1:17" ht="15" hidden="1">
      <c r="A22" s="22"/>
      <c r="B22" s="38"/>
      <c r="C22" s="38"/>
      <c r="D22" s="38"/>
      <c r="E22" s="38"/>
      <c r="F22" s="38"/>
      <c r="G22" s="28"/>
      <c r="H22" s="21"/>
      <c r="L22" s="17"/>
      <c r="M22" s="17"/>
      <c r="N22" s="17"/>
      <c r="O22" s="17"/>
      <c r="P22" s="17"/>
      <c r="Q22" s="17"/>
    </row>
    <row r="23" spans="1:17" ht="15" hidden="1">
      <c r="A23" s="22"/>
      <c r="B23" s="38"/>
      <c r="C23" s="38"/>
      <c r="D23" s="38"/>
      <c r="E23" s="38"/>
      <c r="F23" s="38"/>
      <c r="G23" s="28"/>
      <c r="H23" s="21"/>
      <c r="L23" s="17"/>
      <c r="M23" s="17"/>
      <c r="N23" s="17"/>
      <c r="O23" s="17"/>
      <c r="P23" s="17"/>
      <c r="Q23" s="17"/>
    </row>
    <row r="24" spans="1:17" ht="15">
      <c r="A24" s="22"/>
      <c r="B24" s="38"/>
      <c r="C24" s="38"/>
      <c r="D24" s="38"/>
      <c r="E24" s="38"/>
      <c r="F24" s="38"/>
      <c r="G24" s="28"/>
      <c r="H24" s="21"/>
      <c r="L24" s="17"/>
      <c r="M24" s="17"/>
      <c r="N24" s="17"/>
      <c r="O24" s="17"/>
      <c r="P24" s="17"/>
      <c r="Q24" s="17"/>
    </row>
    <row r="25" spans="1:17" ht="16.899999999999999" customHeight="1">
      <c r="A25" s="80" t="s">
        <v>14</v>
      </c>
      <c r="B25" s="80"/>
      <c r="C25" s="80"/>
      <c r="D25" s="80"/>
      <c r="E25" s="80"/>
      <c r="F25" s="80"/>
      <c r="G25" s="80"/>
    </row>
    <row r="26" spans="1:17" ht="28.5" customHeight="1">
      <c r="A26" s="68" t="s">
        <v>46</v>
      </c>
      <c r="B26" s="68"/>
      <c r="C26" s="68"/>
      <c r="D26" s="68"/>
      <c r="E26" s="68"/>
      <c r="F26" s="68"/>
      <c r="G26" s="68"/>
    </row>
    <row r="27" spans="1:17" ht="16.5">
      <c r="A27" s="46" t="s">
        <v>54</v>
      </c>
      <c r="B27" s="30">
        <f>ROUND(SUMIF(J11:J17,1,G11:G17)/COUNTIFS(J11:J17,1)*100,1)</f>
        <v>100</v>
      </c>
      <c r="C27" s="55" t="s">
        <v>55</v>
      </c>
      <c r="D27" s="29"/>
      <c r="E27" s="18"/>
      <c r="F27" s="18"/>
      <c r="G27" s="18"/>
    </row>
    <row r="28" spans="1:17" ht="26.25" customHeight="1">
      <c r="A28" s="46" t="s">
        <v>54</v>
      </c>
      <c r="B28" s="30">
        <f>ROUND(SUMIF(J11:J17,2,G11:G17)/COUNTIFS(J11:J17,2)*100,1)</f>
        <v>100</v>
      </c>
      <c r="C28" s="55" t="s">
        <v>56</v>
      </c>
      <c r="D28" s="66"/>
      <c r="E28" s="66"/>
      <c r="F28" s="66"/>
      <c r="G28" s="66"/>
    </row>
    <row r="29" spans="1:17" ht="26.25" customHeight="1">
      <c r="A29" s="46" t="s">
        <v>69</v>
      </c>
      <c r="B29" s="30">
        <f>(1+1)/2*100</f>
        <v>100</v>
      </c>
      <c r="C29" s="55"/>
      <c r="D29" s="51"/>
      <c r="E29" s="51"/>
      <c r="F29" s="51"/>
      <c r="G29" s="51"/>
    </row>
    <row r="30" spans="1:17" ht="19.149999999999999" customHeight="1">
      <c r="A30" s="68" t="s">
        <v>45</v>
      </c>
      <c r="B30" s="68"/>
      <c r="C30" s="68"/>
      <c r="D30" s="68"/>
      <c r="E30" s="68"/>
      <c r="F30" s="68"/>
      <c r="G30" s="68"/>
    </row>
    <row r="31" spans="1:17" ht="33" customHeight="1">
      <c r="A31" s="46" t="s">
        <v>72</v>
      </c>
      <c r="B31" s="30">
        <f>ROUND(SUMIF(I11:I17,1,D11:D17)/COUNTIFS(I11:I17,1)*100,1)</f>
        <v>98.4</v>
      </c>
      <c r="C31" s="55" t="s">
        <v>55</v>
      </c>
      <c r="D31" s="66"/>
      <c r="E31" s="66"/>
      <c r="F31" s="66"/>
      <c r="G31" s="66"/>
    </row>
    <row r="32" spans="1:17" ht="38.25" customHeight="1">
      <c r="A32" s="46" t="s">
        <v>57</v>
      </c>
      <c r="B32" s="30">
        <v>0</v>
      </c>
      <c r="C32" s="55" t="s">
        <v>56</v>
      </c>
      <c r="D32" s="66" t="s">
        <v>73</v>
      </c>
      <c r="E32" s="66"/>
      <c r="F32" s="66"/>
      <c r="G32" s="66"/>
    </row>
    <row r="33" spans="1:12" ht="23.25" customHeight="1">
      <c r="A33" s="46" t="s">
        <v>69</v>
      </c>
      <c r="B33" s="30">
        <f>(D11)/1*100</f>
        <v>98.407643312101911</v>
      </c>
      <c r="C33" s="55"/>
      <c r="D33" s="51"/>
      <c r="E33" s="51"/>
      <c r="F33" s="51"/>
      <c r="G33" s="51"/>
    </row>
    <row r="34" spans="1:12" s="39" customFormat="1" ht="18.75">
      <c r="A34" s="40" t="s">
        <v>47</v>
      </c>
      <c r="B34" s="40"/>
      <c r="C34" s="40"/>
      <c r="D34" s="40"/>
      <c r="E34" s="40"/>
      <c r="F34" s="40"/>
      <c r="G34" s="40"/>
    </row>
    <row r="35" spans="1:12" s="39" customFormat="1" ht="26.25" customHeight="1">
      <c r="A35" s="46" t="s">
        <v>58</v>
      </c>
      <c r="B35" s="30">
        <f>ROUND(SUMIF(J19:J24,1,G19:G24)/COUNTIFS(J19:J24,1)*100,1)</f>
        <v>100</v>
      </c>
      <c r="C35" s="55" t="s">
        <v>55</v>
      </c>
      <c r="D35" s="40"/>
      <c r="E35" s="40"/>
      <c r="F35" s="40"/>
      <c r="G35" s="40"/>
    </row>
    <row r="36" spans="1:12" s="39" customFormat="1" ht="26.25" customHeight="1">
      <c r="A36" s="46" t="s">
        <v>58</v>
      </c>
      <c r="B36" s="30">
        <f>ROUND(SUMIF(J19:J24,2,G19:G24)/COUNTIFS(J19:J24,2)*100,1)</f>
        <v>100</v>
      </c>
      <c r="C36" s="55" t="s">
        <v>56</v>
      </c>
      <c r="D36" s="40"/>
      <c r="E36" s="40"/>
      <c r="F36" s="40"/>
      <c r="G36" s="40"/>
    </row>
    <row r="37" spans="1:12" s="39" customFormat="1" ht="26.25" customHeight="1">
      <c r="A37" s="46" t="s">
        <v>70</v>
      </c>
      <c r="B37" s="30">
        <f>(1+1)/2*100</f>
        <v>100</v>
      </c>
      <c r="C37" s="55"/>
      <c r="D37" s="40"/>
      <c r="E37" s="40"/>
      <c r="F37" s="40"/>
      <c r="G37" s="40"/>
    </row>
    <row r="38" spans="1:12" ht="23.25" customHeight="1">
      <c r="A38" s="68" t="s">
        <v>48</v>
      </c>
      <c r="B38" s="68"/>
      <c r="C38" s="68"/>
      <c r="D38" s="68"/>
      <c r="E38" s="68"/>
      <c r="F38" s="68"/>
      <c r="G38" s="68"/>
    </row>
    <row r="39" spans="1:12" ht="23.25" customHeight="1">
      <c r="A39" s="46" t="s">
        <v>74</v>
      </c>
      <c r="B39" s="63">
        <f>B27/B31</f>
        <v>1.0162601626016259</v>
      </c>
      <c r="C39" s="55" t="s">
        <v>55</v>
      </c>
      <c r="D39" s="18"/>
      <c r="E39" s="18"/>
      <c r="F39" s="18"/>
      <c r="G39" s="18"/>
    </row>
    <row r="40" spans="1:12" ht="23.25" customHeight="1">
      <c r="A40" s="46" t="s">
        <v>75</v>
      </c>
      <c r="B40" s="63" t="s">
        <v>87</v>
      </c>
      <c r="C40" s="55" t="s">
        <v>56</v>
      </c>
      <c r="D40" s="18"/>
      <c r="E40" s="18"/>
      <c r="F40" s="18"/>
      <c r="G40" s="18"/>
    </row>
    <row r="41" spans="1:12" ht="23.25" customHeight="1">
      <c r="A41" s="46" t="s">
        <v>77</v>
      </c>
      <c r="B41" s="63">
        <f>B29/B33</f>
        <v>1.0161812297734627</v>
      </c>
      <c r="C41" s="55"/>
      <c r="D41" s="18"/>
      <c r="E41" s="18"/>
      <c r="F41" s="18"/>
      <c r="G41" s="18"/>
    </row>
    <row r="42" spans="1:12" ht="31.5" customHeight="1">
      <c r="A42" s="78" t="s">
        <v>49</v>
      </c>
      <c r="B42" s="78"/>
      <c r="C42" s="78"/>
      <c r="D42" s="78"/>
      <c r="E42" s="78"/>
      <c r="F42" s="78"/>
      <c r="G42" s="78"/>
      <c r="K42" s="50" t="s">
        <v>51</v>
      </c>
      <c r="L42" s="19">
        <v>0</v>
      </c>
    </row>
    <row r="43" spans="1:12" ht="21.75" customHeight="1">
      <c r="A43" s="67" t="s">
        <v>76</v>
      </c>
      <c r="B43" s="67"/>
      <c r="C43" s="67"/>
      <c r="D43" s="67"/>
      <c r="E43" s="67"/>
      <c r="F43" s="67"/>
      <c r="G43" s="67"/>
      <c r="K43" s="50" t="s">
        <v>52</v>
      </c>
      <c r="L43" s="19">
        <v>15</v>
      </c>
    </row>
    <row r="44" spans="1:12" ht="18">
      <c r="B44" s="48">
        <v>25</v>
      </c>
      <c r="C44" s="41" t="s">
        <v>43</v>
      </c>
      <c r="D44" s="55" t="s">
        <v>55</v>
      </c>
      <c r="E44" s="36"/>
      <c r="F44" s="36"/>
      <c r="G44" s="36"/>
      <c r="K44" s="50" t="s">
        <v>53</v>
      </c>
      <c r="L44" s="19">
        <v>25</v>
      </c>
    </row>
    <row r="45" spans="1:12" ht="15">
      <c r="A45" s="67" t="s">
        <v>88</v>
      </c>
      <c r="B45" s="67"/>
      <c r="C45" s="67"/>
      <c r="D45" s="67"/>
      <c r="E45" s="67"/>
      <c r="F45" s="67"/>
      <c r="G45" s="67"/>
      <c r="K45" s="50"/>
    </row>
    <row r="46" spans="1:12" ht="15">
      <c r="B46" s="48">
        <v>0</v>
      </c>
      <c r="C46" s="41" t="s">
        <v>43</v>
      </c>
      <c r="D46" s="55" t="s">
        <v>56</v>
      </c>
      <c r="E46" s="52"/>
      <c r="F46" s="52"/>
      <c r="G46" s="52"/>
      <c r="K46" s="50"/>
    </row>
    <row r="47" spans="1:12" ht="21.75" customHeight="1">
      <c r="A47" s="67" t="s">
        <v>76</v>
      </c>
      <c r="B47" s="67"/>
      <c r="C47" s="67"/>
      <c r="D47" s="67"/>
      <c r="E47" s="67"/>
      <c r="F47" s="67"/>
      <c r="G47" s="67"/>
      <c r="K47" s="50"/>
    </row>
    <row r="48" spans="1:12" ht="15">
      <c r="B48" s="48">
        <v>25</v>
      </c>
      <c r="C48" s="41" t="s">
        <v>43</v>
      </c>
      <c r="D48" s="55"/>
      <c r="E48" s="57"/>
      <c r="F48" s="57"/>
      <c r="G48" s="57"/>
      <c r="K48" s="50"/>
    </row>
    <row r="49" spans="1:12" s="39" customFormat="1" ht="15">
      <c r="A49" s="40"/>
      <c r="B49" s="40"/>
      <c r="C49" s="40"/>
      <c r="D49" s="40"/>
      <c r="E49" s="40"/>
      <c r="F49" s="40"/>
      <c r="G49" s="40"/>
    </row>
    <row r="50" spans="1:12" ht="15">
      <c r="A50" s="47" t="s">
        <v>15</v>
      </c>
      <c r="B50" s="18"/>
      <c r="C50" s="18"/>
      <c r="D50" s="18"/>
      <c r="E50" s="18"/>
      <c r="F50" s="18"/>
      <c r="G50" s="18"/>
    </row>
    <row r="51" spans="1:12" ht="30.75" customHeight="1">
      <c r="A51" s="79" t="s">
        <v>16</v>
      </c>
      <c r="B51" s="79"/>
      <c r="C51" s="79"/>
      <c r="D51" s="79"/>
      <c r="E51" s="79"/>
      <c r="F51" s="79"/>
      <c r="G51" s="79"/>
    </row>
    <row r="52" spans="1:12" ht="88.5" customHeight="1">
      <c r="A52" s="79" t="s">
        <v>39</v>
      </c>
      <c r="B52" s="79"/>
      <c r="C52" s="79"/>
      <c r="D52" s="79"/>
      <c r="E52" s="79"/>
      <c r="F52" s="79"/>
      <c r="G52" s="79"/>
    </row>
    <row r="53" spans="1:12" ht="15">
      <c r="A53" s="46" t="s">
        <v>50</v>
      </c>
      <c r="B53" s="30">
        <f>B27+B35+B44</f>
        <v>225</v>
      </c>
      <c r="C53" s="55" t="s">
        <v>55</v>
      </c>
      <c r="D53" s="18"/>
      <c r="E53" s="18"/>
      <c r="F53" s="18"/>
      <c r="G53" s="18"/>
      <c r="K53" s="19" t="s">
        <v>79</v>
      </c>
      <c r="L53" s="64" t="s">
        <v>80</v>
      </c>
    </row>
    <row r="54" spans="1:12" ht="15">
      <c r="A54" s="46" t="s">
        <v>59</v>
      </c>
      <c r="B54" s="30">
        <f>B28+B36+B46</f>
        <v>200</v>
      </c>
      <c r="C54" s="55" t="s">
        <v>56</v>
      </c>
      <c r="D54" s="18"/>
      <c r="E54" s="18"/>
      <c r="F54" s="18"/>
      <c r="G54" s="18"/>
      <c r="K54" s="19" t="s">
        <v>81</v>
      </c>
      <c r="L54" s="64" t="s">
        <v>82</v>
      </c>
    </row>
    <row r="55" spans="1:12" ht="15">
      <c r="A55" s="46" t="s">
        <v>78</v>
      </c>
      <c r="B55" s="30">
        <f>B29+B37+B48</f>
        <v>225</v>
      </c>
      <c r="C55" s="55"/>
      <c r="D55" s="18"/>
      <c r="E55" s="18"/>
      <c r="F55" s="18"/>
      <c r="G55" s="18"/>
      <c r="K55" s="6" t="s">
        <v>83</v>
      </c>
      <c r="L55" s="65" t="s">
        <v>84</v>
      </c>
    </row>
    <row r="56" spans="1:12" ht="31.5" customHeight="1">
      <c r="A56" s="79" t="s">
        <v>85</v>
      </c>
      <c r="B56" s="79"/>
      <c r="C56" s="79"/>
      <c r="D56" s="79"/>
      <c r="E56" s="79"/>
      <c r="F56" s="79"/>
      <c r="G56" s="79"/>
    </row>
    <row r="57" spans="1:12" s="4" customFormat="1" ht="14.25">
      <c r="A57" s="62" t="s">
        <v>86</v>
      </c>
      <c r="B57" s="47" t="s">
        <v>71</v>
      </c>
      <c r="C57" s="47"/>
      <c r="D57" s="47"/>
      <c r="E57" s="47"/>
      <c r="F57" s="47"/>
      <c r="G57" s="47"/>
    </row>
    <row r="58" spans="1:12" ht="15">
      <c r="A58" s="56"/>
      <c r="B58" s="30"/>
      <c r="C58" s="18"/>
      <c r="D58" s="18"/>
      <c r="E58" s="18"/>
      <c r="F58" s="18"/>
      <c r="G58" s="18"/>
    </row>
    <row r="59" spans="1:12" ht="15">
      <c r="A59" s="18"/>
      <c r="B59" s="18"/>
      <c r="C59" s="18"/>
      <c r="D59" s="18"/>
      <c r="E59" s="18"/>
      <c r="F59" s="18"/>
      <c r="G59" s="18"/>
    </row>
  </sheetData>
  <mergeCells count="24">
    <mergeCell ref="L12:Q12"/>
    <mergeCell ref="M8:R8"/>
    <mergeCell ref="A42:G42"/>
    <mergeCell ref="A51:G51"/>
    <mergeCell ref="A56:G56"/>
    <mergeCell ref="A52:G52"/>
    <mergeCell ref="A25:G25"/>
    <mergeCell ref="A26:G26"/>
    <mergeCell ref="A30:G30"/>
    <mergeCell ref="A43:G43"/>
    <mergeCell ref="A2:G2"/>
    <mergeCell ref="B4:G4"/>
    <mergeCell ref="A8:A9"/>
    <mergeCell ref="B8:D8"/>
    <mergeCell ref="E8:G8"/>
    <mergeCell ref="B5:G5"/>
    <mergeCell ref="B6:G6"/>
    <mergeCell ref="A7:G7"/>
    <mergeCell ref="D32:G32"/>
    <mergeCell ref="A47:G47"/>
    <mergeCell ref="A38:G38"/>
    <mergeCell ref="D31:G31"/>
    <mergeCell ref="A45:G45"/>
    <mergeCell ref="D28:G28"/>
  </mergeCells>
  <pageMargins left="1.1811023622047245" right="0.31496062992125984" top="0.31496062992125984" bottom="0.31496062992125984" header="0.31496062992125984" footer="0.31496062992125984"/>
  <pageSetup paperSize="9" scale="6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K33"/>
  <sheetViews>
    <sheetView view="pageBreakPreview" zoomScale="60" zoomScaleNormal="91" workbookViewId="0">
      <selection activeCell="L32" sqref="L32"/>
    </sheetView>
  </sheetViews>
  <sheetFormatPr defaultRowHeight="12.75"/>
  <cols>
    <col min="1" max="1" width="4.85546875" style="6" customWidth="1"/>
    <col min="2" max="2" width="15.7109375" style="6" customWidth="1"/>
    <col min="3" max="3" width="42.140625" style="6" customWidth="1"/>
    <col min="4" max="4" width="14.42578125" style="6" customWidth="1"/>
    <col min="5" max="5" width="13.28515625" style="6" customWidth="1"/>
    <col min="6" max="6" width="12" style="6" customWidth="1"/>
    <col min="7" max="16384" width="9.140625" style="6"/>
  </cols>
  <sheetData>
    <row r="1" spans="1:11">
      <c r="F1" s="6" t="s">
        <v>32</v>
      </c>
    </row>
    <row r="2" spans="1:11" ht="15.75">
      <c r="B2" s="81" t="s">
        <v>17</v>
      </c>
      <c r="C2" s="81"/>
      <c r="D2" s="81"/>
      <c r="E2" s="81"/>
      <c r="F2" s="81"/>
    </row>
    <row r="3" spans="1:11" ht="15.75">
      <c r="B3" s="81" t="s">
        <v>44</v>
      </c>
      <c r="C3" s="81"/>
      <c r="D3" s="81"/>
      <c r="E3" s="81"/>
      <c r="F3" s="81"/>
    </row>
    <row r="4" spans="1:11" ht="15.75">
      <c r="B4" s="7"/>
    </row>
    <row r="5" spans="1:11" ht="16.899999999999999" customHeight="1">
      <c r="A5" s="2" t="s">
        <v>31</v>
      </c>
      <c r="B5" s="31">
        <v>1000000</v>
      </c>
      <c r="C5" s="75" t="s">
        <v>35</v>
      </c>
      <c r="D5" s="75"/>
      <c r="E5" s="75"/>
      <c r="F5" s="75"/>
      <c r="G5" s="8"/>
      <c r="H5" s="8"/>
    </row>
    <row r="6" spans="1:11" s="8" customFormat="1" ht="16.899999999999999" customHeight="1">
      <c r="A6" s="9"/>
      <c r="B6" s="10" t="s">
        <v>1</v>
      </c>
      <c r="C6" s="6" t="s">
        <v>2</v>
      </c>
      <c r="D6" s="6"/>
      <c r="E6" s="6"/>
      <c r="F6" s="6"/>
      <c r="I6" s="6"/>
      <c r="J6" s="6"/>
      <c r="K6" s="6"/>
    </row>
    <row r="7" spans="1:11" ht="16.899999999999999" customHeight="1">
      <c r="A7" s="2" t="s">
        <v>3</v>
      </c>
      <c r="B7" s="26">
        <v>1010000</v>
      </c>
      <c r="C7" s="75" t="s">
        <v>35</v>
      </c>
      <c r="D7" s="75"/>
      <c r="E7" s="75"/>
      <c r="F7" s="75"/>
      <c r="G7" s="8"/>
      <c r="H7" s="8"/>
    </row>
    <row r="8" spans="1:11" ht="16.899999999999999" customHeight="1">
      <c r="A8" s="2"/>
      <c r="B8" s="10" t="s">
        <v>1</v>
      </c>
      <c r="C8" s="6" t="s">
        <v>2</v>
      </c>
      <c r="G8" s="8"/>
      <c r="H8" s="8"/>
    </row>
    <row r="9" spans="1:11" ht="30" customHeight="1">
      <c r="A9" s="2" t="s">
        <v>4</v>
      </c>
      <c r="B9" s="31">
        <f>Аналіз!G3</f>
        <v>1017363</v>
      </c>
      <c r="C9" s="87" t="str">
        <f>Аналіз!B4</f>
        <v>Виконання інвестиційних проектів в рамках здійснення заходів щодо соціально-економічного розвитку окремих територій</v>
      </c>
      <c r="D9" s="87"/>
      <c r="E9" s="87"/>
      <c r="F9" s="87"/>
      <c r="G9" s="8"/>
      <c r="H9" s="8"/>
      <c r="I9" s="32"/>
      <c r="J9" s="32"/>
      <c r="K9" s="32"/>
    </row>
    <row r="10" spans="1:11">
      <c r="B10" s="10" t="s">
        <v>1</v>
      </c>
      <c r="C10" s="6" t="s">
        <v>8</v>
      </c>
      <c r="G10" s="8"/>
      <c r="H10" s="8"/>
    </row>
    <row r="11" spans="1:11">
      <c r="G11" s="8"/>
      <c r="H11" s="8"/>
    </row>
    <row r="12" spans="1:11" ht="15.75">
      <c r="B12" s="2" t="s">
        <v>18</v>
      </c>
      <c r="G12" s="8"/>
      <c r="H12" s="8"/>
    </row>
    <row r="13" spans="1:11" ht="15.75">
      <c r="B13" s="2"/>
      <c r="G13" s="8"/>
      <c r="H13" s="8"/>
    </row>
    <row r="14" spans="1:11" ht="25.5" customHeight="1">
      <c r="B14" s="82" t="s">
        <v>60</v>
      </c>
      <c r="C14" s="85" t="s">
        <v>28</v>
      </c>
      <c r="D14" s="82" t="s">
        <v>19</v>
      </c>
      <c r="E14" s="82"/>
      <c r="F14" s="82"/>
    </row>
    <row r="15" spans="1:11" ht="25.5">
      <c r="B15" s="82"/>
      <c r="C15" s="86"/>
      <c r="D15" s="12" t="s">
        <v>20</v>
      </c>
      <c r="E15" s="12" t="s">
        <v>21</v>
      </c>
      <c r="F15" s="12" t="s">
        <v>22</v>
      </c>
    </row>
    <row r="16" spans="1:11" ht="15.75">
      <c r="B16" s="1">
        <v>1</v>
      </c>
      <c r="C16" s="1">
        <v>2</v>
      </c>
      <c r="D16" s="1">
        <v>3</v>
      </c>
      <c r="E16" s="1">
        <v>4</v>
      </c>
      <c r="F16" s="1">
        <v>5</v>
      </c>
    </row>
    <row r="17" spans="2:6" ht="15.75">
      <c r="B17" s="3"/>
      <c r="C17" s="3"/>
      <c r="D17" s="1" t="s">
        <v>7</v>
      </c>
      <c r="E17" s="1" t="s">
        <v>7</v>
      </c>
      <c r="F17" s="1" t="s">
        <v>7</v>
      </c>
    </row>
    <row r="18" spans="2:6" ht="30">
      <c r="B18" s="1">
        <v>1</v>
      </c>
      <c r="C18" s="23" t="str">
        <f>Аналіз!B5</f>
        <v>Придбання сценічних костюмів для Ніжинського міського Будинку культури</v>
      </c>
      <c r="D18" s="60">
        <f>IF(OR(Аналіз!$B$53=215,Аналіз!$B$53&gt;215),Аналіз!$B$53,"-")</f>
        <v>225</v>
      </c>
      <c r="E18" s="60" t="str">
        <f>IF(AND(Аналіз!$B$53&lt;215,Аналіз!$B$53&gt;190),Аналіз!$B$53,"-")</f>
        <v>-</v>
      </c>
      <c r="F18" s="60" t="str">
        <f>IF(OR(Аналіз!$B$53=190,Аналіз!$B$53&lt;190),Аналіз!$B$53,"-")</f>
        <v>-</v>
      </c>
    </row>
    <row r="19" spans="2:6" ht="42.75" customHeight="1">
      <c r="B19" s="1">
        <v>2</v>
      </c>
      <c r="C19" s="23" t="str">
        <f>Аналіз!B6</f>
        <v>Придбання музичних інструментів для Ніжинської дитячої хореографічної школи</v>
      </c>
      <c r="D19" s="60">
        <f>IF(OR(Аналіз!$B$54=190,Аналіз!$B$54&gt;190),Аналіз!$B$54,"-")</f>
        <v>200</v>
      </c>
      <c r="E19" s="60" t="str">
        <f>IF(AND(Аналіз!$B$54&lt;190,Аналіз!$B$54&gt;165),Аналіз!$B$54,"-")</f>
        <v>-</v>
      </c>
      <c r="F19" s="60" t="str">
        <f>IF(OR(Аналіз!$B$54=165,Аналіз!$B$54&lt;165),Аналіз!$B$54,"-")</f>
        <v>-</v>
      </c>
    </row>
    <row r="20" spans="2:6" s="4" customFormat="1" ht="29.25" customHeight="1">
      <c r="B20" s="5"/>
      <c r="C20" s="5" t="s">
        <v>23</v>
      </c>
      <c r="D20" s="61">
        <f>IF(OR(Аналіз!$B$55=215,Аналіз!$B$55&gt;215),Аналіз!$B$55,"-")</f>
        <v>225</v>
      </c>
      <c r="E20" s="61" t="str">
        <f>IF(AND(Аналіз!$B$55&lt;215,Аналіз!$B$55&gt;190),Аналіз!$B$55,"-")</f>
        <v>-</v>
      </c>
      <c r="F20" s="61" t="str">
        <f>IF(OR(Аналіз!$B$55=190,Аналіз!$B$55&lt;190),Аналіз!$B$55,"-")</f>
        <v>-</v>
      </c>
    </row>
    <row r="21" spans="2:6" s="13" customFormat="1" ht="11.25">
      <c r="B21" s="14" t="s">
        <v>30</v>
      </c>
    </row>
    <row r="22" spans="2:6" ht="15.75">
      <c r="B22" s="2"/>
    </row>
    <row r="23" spans="2:6" ht="15.75">
      <c r="B23" s="2" t="s">
        <v>24</v>
      </c>
    </row>
    <row r="24" spans="2:6" ht="15.75" hidden="1">
      <c r="B24" s="2"/>
    </row>
    <row r="25" spans="2:6" ht="49.5" customHeight="1">
      <c r="B25" s="12" t="s">
        <v>5</v>
      </c>
      <c r="C25" s="12" t="s">
        <v>27</v>
      </c>
      <c r="D25" s="82" t="s">
        <v>25</v>
      </c>
      <c r="E25" s="82"/>
      <c r="F25" s="82"/>
    </row>
    <row r="26" spans="2:6" ht="15.75">
      <c r="B26" s="1">
        <v>1</v>
      </c>
      <c r="C26" s="1">
        <v>2</v>
      </c>
      <c r="D26" s="83">
        <v>3</v>
      </c>
      <c r="E26" s="83"/>
      <c r="F26" s="83"/>
    </row>
    <row r="27" spans="2:6" ht="15.75">
      <c r="B27" s="1">
        <v>0</v>
      </c>
      <c r="C27" s="23"/>
      <c r="D27" s="82"/>
      <c r="E27" s="82"/>
      <c r="F27" s="82"/>
    </row>
    <row r="28" spans="2:6" ht="15.75">
      <c r="B28" s="1"/>
      <c r="C28" s="23"/>
      <c r="D28" s="82"/>
      <c r="E28" s="82"/>
      <c r="F28" s="82"/>
    </row>
    <row r="29" spans="2:6">
      <c r="B29" s="14" t="s">
        <v>29</v>
      </c>
      <c r="C29" s="13"/>
    </row>
    <row r="32" spans="2:6" ht="15.75">
      <c r="B32" s="84" t="s">
        <v>37</v>
      </c>
      <c r="C32" s="84"/>
      <c r="D32" s="33"/>
      <c r="E32" s="88" t="s">
        <v>38</v>
      </c>
      <c r="F32" s="88"/>
    </row>
    <row r="33" spans="2:6" ht="15.75">
      <c r="B33" s="34"/>
      <c r="C33" s="34"/>
      <c r="D33" s="34" t="s">
        <v>26</v>
      </c>
      <c r="E33" s="2" t="s">
        <v>34</v>
      </c>
      <c r="F33" s="35"/>
    </row>
  </sheetData>
  <mergeCells count="14">
    <mergeCell ref="B32:C32"/>
    <mergeCell ref="D27:F27"/>
    <mergeCell ref="D28:F28"/>
    <mergeCell ref="C14:C15"/>
    <mergeCell ref="C5:F5"/>
    <mergeCell ref="C7:F7"/>
    <mergeCell ref="C9:F9"/>
    <mergeCell ref="E32:F32"/>
    <mergeCell ref="B2:F2"/>
    <mergeCell ref="B3:F3"/>
    <mergeCell ref="B14:B15"/>
    <mergeCell ref="D14:F14"/>
    <mergeCell ref="D25:F25"/>
    <mergeCell ref="D26:F26"/>
  </mergeCells>
  <pageMargins left="0.70866141732283472" right="0.70866141732283472" top="0.74803149606299213" bottom="0.74803149606299213"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Аналіз</vt:lpstr>
      <vt:lpstr>Дод 1</vt:lpstr>
      <vt:lpstr>Аналіз!Область_печати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Finvid8</cp:lastModifiedBy>
  <cp:lastPrinted>2020-04-01T09:12:53Z</cp:lastPrinted>
  <dcterms:created xsi:type="dcterms:W3CDTF">1996-10-08T23:32:33Z</dcterms:created>
  <dcterms:modified xsi:type="dcterms:W3CDTF">2020-04-06T05:56:11Z</dcterms:modified>
</cp:coreProperties>
</file>